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1640" activeTab="0"/>
  </bookViews>
  <sheets>
    <sheet name="ZxZ" sheetId="1" r:id="rId1"/>
    <sheet name="Estadística" sheetId="2" r:id="rId2"/>
    <sheet name="Clasif.FMCL" sheetId="3" r:id="rId3"/>
  </sheets>
  <definedNames>
    <definedName name="Suma_0s_TR1">#REF!</definedName>
    <definedName name="Suma_0s_TR2">#REF!</definedName>
    <definedName name="Suma_0s_TR3">#REF!</definedName>
    <definedName name="Suma_0s_TR4">#REF!</definedName>
    <definedName name="Suma_0s_TR4i">#REF!</definedName>
    <definedName name="Suma_1s_TR1">#REF!</definedName>
    <definedName name="Suma_1s_TR2">#REF!</definedName>
    <definedName name="Suma_1s_TR3">#REF!</definedName>
    <definedName name="Suma_1s_TR4">#REF!</definedName>
    <definedName name="Suma_1s_TR4i">#REF!</definedName>
    <definedName name="Suma_2s_TR1">#REF!</definedName>
    <definedName name="Suma_2s_TR2">#REF!</definedName>
    <definedName name="Suma_2s_TR3">#REF!</definedName>
    <definedName name="Suma_2s_TR4">#REF!</definedName>
    <definedName name="Suma_2s_TR4i">#REF!</definedName>
    <definedName name="Suma_3s_TR1">#REF!</definedName>
    <definedName name="Suma_3s_TR2">#REF!</definedName>
    <definedName name="Suma_3s_TR3">#REF!</definedName>
    <definedName name="Suma_3s_TR4">#REF!</definedName>
    <definedName name="Suma_3s_TR4i">#REF!</definedName>
    <definedName name="Suma_5s_TR1">#REF!</definedName>
    <definedName name="Suma_5s_TR2">#REF!</definedName>
    <definedName name="Suma_5s_TR3">#REF!</definedName>
    <definedName name="Suma_5s_TR4">#REF!</definedName>
    <definedName name="Suma_5s_TR4i">#REF!</definedName>
  </definedNames>
  <calcPr fullCalcOnLoad="1"/>
</workbook>
</file>

<file path=xl/sharedStrings.xml><?xml version="1.0" encoding="utf-8"?>
<sst xmlns="http://schemas.openxmlformats.org/spreadsheetml/2006/main" count="779" uniqueCount="277">
  <si>
    <t>TR3</t>
  </si>
  <si>
    <t>ÁLVAREZ GARCÍA, Gonzalo</t>
  </si>
  <si>
    <t>CD Motonava</t>
  </si>
  <si>
    <t>LEÓN</t>
  </si>
  <si>
    <t>MONTESA</t>
  </si>
  <si>
    <t>100</t>
  </si>
  <si>
    <t>TR4</t>
  </si>
  <si>
    <t>ÁNGUEZ HERRERA, Javier</t>
  </si>
  <si>
    <t>CD Motobierzo</t>
  </si>
  <si>
    <t>SHERCO</t>
  </si>
  <si>
    <t>58</t>
  </si>
  <si>
    <t>TR4i</t>
  </si>
  <si>
    <t>ARIAS ÁLVAREZ, Santiago</t>
  </si>
  <si>
    <t>MC Cuenca Minera</t>
  </si>
  <si>
    <t>ASTURIES</t>
  </si>
  <si>
    <t>20</t>
  </si>
  <si>
    <t>BLANCO VILLALBA, Santiago</t>
  </si>
  <si>
    <t>Independiente</t>
  </si>
  <si>
    <t>PALENCIA</t>
  </si>
  <si>
    <t>GAS GAS</t>
  </si>
  <si>
    <t>95</t>
  </si>
  <si>
    <t>BUSTILLO FERNÁNDEZ, Luis Jose</t>
  </si>
  <si>
    <t>MC Vallisoletano</t>
  </si>
  <si>
    <t>VALLADOLID</t>
  </si>
  <si>
    <t>86</t>
  </si>
  <si>
    <t>CALVO AZPELETA, Verónica</t>
  </si>
  <si>
    <t>MC Palencia Sport</t>
  </si>
  <si>
    <t>10</t>
  </si>
  <si>
    <t>Abandono</t>
  </si>
  <si>
    <t>CARRASCO MARTÍNEZ, Manuel</t>
  </si>
  <si>
    <t>MC Trial Langreo</t>
  </si>
  <si>
    <t>84</t>
  </si>
  <si>
    <t>CASTELLANOS CARTON, Luis</t>
  </si>
  <si>
    <t>MC Calahorra</t>
  </si>
  <si>
    <t>LA RIOJA</t>
  </si>
  <si>
    <t>50</t>
  </si>
  <si>
    <t>CUESTA DE BLAS, Felipe</t>
  </si>
  <si>
    <t>54</t>
  </si>
  <si>
    <t>DE PRADO GANGAS, José Luis</t>
  </si>
  <si>
    <t>98</t>
  </si>
  <si>
    <t>DEL OLMO MARTÍN, Aitor</t>
  </si>
  <si>
    <t>BETA</t>
  </si>
  <si>
    <t>13</t>
  </si>
  <si>
    <t>DEL OLMO MARTÍN, David</t>
  </si>
  <si>
    <t>48</t>
  </si>
  <si>
    <t>DOMINGUEZ CRIADO, Ricardo</t>
  </si>
  <si>
    <t>41</t>
  </si>
  <si>
    <t>DOMÍNGUEZ SÁNCHEZ, Manuel</t>
  </si>
  <si>
    <t>11</t>
  </si>
  <si>
    <t>ENCINAS MÍNGUEZ, Javier</t>
  </si>
  <si>
    <t>46</t>
  </si>
  <si>
    <t>FERNÁNDEZ DEZA, Mario</t>
  </si>
  <si>
    <t>MC Villaviciosa</t>
  </si>
  <si>
    <t>103</t>
  </si>
  <si>
    <t>TR2</t>
  </si>
  <si>
    <t>FERNÁNDEZ FERNÁNDEZ, Alejandro</t>
  </si>
  <si>
    <t>130</t>
  </si>
  <si>
    <t>FERNÁNDEZ FIERRO, Jorge</t>
  </si>
  <si>
    <t>16</t>
  </si>
  <si>
    <t>TR1</t>
  </si>
  <si>
    <t>FERNÁNDEZ GALLARDO, Luis Adrián</t>
  </si>
  <si>
    <t>162</t>
  </si>
  <si>
    <t>FERNÁNDEZ GONZÁLEZ, Rubén</t>
  </si>
  <si>
    <t>HONDA</t>
  </si>
  <si>
    <t>85</t>
  </si>
  <si>
    <t>66</t>
  </si>
  <si>
    <t>GARCÍA CERDEIRA, Diego</t>
  </si>
  <si>
    <t>MC Trialeón</t>
  </si>
  <si>
    <t>124</t>
  </si>
  <si>
    <t>GARCÍA CERDEIRA, Jorge</t>
  </si>
  <si>
    <t>90</t>
  </si>
  <si>
    <t>GARCÍA EGEA, Pablo</t>
  </si>
  <si>
    <t>MC Valle del Tiétar</t>
  </si>
  <si>
    <t>ÁVILA</t>
  </si>
  <si>
    <t>53</t>
  </si>
  <si>
    <t>GARCÍA PANIZO, Manuel</t>
  </si>
  <si>
    <t>FANTIC</t>
  </si>
  <si>
    <t>89</t>
  </si>
  <si>
    <t>GARCÍA RODRÍGUEZ, Manuel</t>
  </si>
  <si>
    <t>97</t>
  </si>
  <si>
    <t>GARRIDO CARDEÑA, José</t>
  </si>
  <si>
    <t>52</t>
  </si>
  <si>
    <t>GÓMEZ DURÁN, Paulino</t>
  </si>
  <si>
    <t>42</t>
  </si>
  <si>
    <t>GÓMEZ REQUENA, Arsenio Jesús</t>
  </si>
  <si>
    <t>60</t>
  </si>
  <si>
    <t>GONZÁLEZ GONZÁLEZ, Juan Bautista</t>
  </si>
  <si>
    <t>OSSA</t>
  </si>
  <si>
    <t>137</t>
  </si>
  <si>
    <t>GONZÁLEZ VEGA, Jaime</t>
  </si>
  <si>
    <t>131</t>
  </si>
  <si>
    <t>JIMÉNEZ GONZÁLEZ, Manuel Miguel</t>
  </si>
  <si>
    <t>96</t>
  </si>
  <si>
    <t>JIMÉNEZ TORRE, Miguel</t>
  </si>
  <si>
    <t>17</t>
  </si>
  <si>
    <t>JUNQUERA FERNÁNDEZ, Joaquín</t>
  </si>
  <si>
    <t>43</t>
  </si>
  <si>
    <t>LÓPEZ FERREIRA, José Andrés</t>
  </si>
  <si>
    <t>87</t>
  </si>
  <si>
    <t>LÓPEZ SEGURA, Jairo</t>
  </si>
  <si>
    <t>135</t>
  </si>
  <si>
    <t>MANRIQUE FERREIRO, Jorge</t>
  </si>
  <si>
    <t>127</t>
  </si>
  <si>
    <t>MANRIQUE FERREIRO, Pablo</t>
  </si>
  <si>
    <t>126</t>
  </si>
  <si>
    <t>MARCHAL GÓMEZ, Rodrigo</t>
  </si>
  <si>
    <t>68</t>
  </si>
  <si>
    <t>MARTÍN DÍAZ, Miguel Ángel</t>
  </si>
  <si>
    <t>45</t>
  </si>
  <si>
    <t>MARTÍNEZ HERRERA, Pedro Pablo</t>
  </si>
  <si>
    <t>57</t>
  </si>
  <si>
    <t>MÉNDEZ GONZÁLEZ, Marcos</t>
  </si>
  <si>
    <t>161</t>
  </si>
  <si>
    <t>PRIETO LÓPEZ, Sebastián</t>
  </si>
  <si>
    <t>55</t>
  </si>
  <si>
    <t>SERRANO DELGADO, Álvaro</t>
  </si>
  <si>
    <t>18</t>
  </si>
  <si>
    <t>SUÁREZ JAMBRINA, Pablo</t>
  </si>
  <si>
    <t>106</t>
  </si>
  <si>
    <t>TERESA RODRÍGUEZ, Juan</t>
  </si>
  <si>
    <t>44</t>
  </si>
  <si>
    <t>TORRE FERNÁNDEZ, Pablo</t>
  </si>
  <si>
    <t>109</t>
  </si>
  <si>
    <t>VALLE TORRES, Víctor</t>
  </si>
  <si>
    <t>122</t>
  </si>
  <si>
    <t>x</t>
  </si>
  <si>
    <t>Puntúa</t>
  </si>
  <si>
    <t>Exclusión</t>
  </si>
  <si>
    <t>Crono</t>
  </si>
  <si>
    <t>5s</t>
  </si>
  <si>
    <t>3s</t>
  </si>
  <si>
    <t>2s</t>
  </si>
  <si>
    <t>1s</t>
  </si>
  <si>
    <t>0s</t>
  </si>
  <si>
    <t>Total</t>
  </si>
  <si>
    <t>Orden</t>
  </si>
  <si>
    <t>Puntos</t>
  </si>
  <si>
    <t>!</t>
  </si>
  <si>
    <t>Exceso</t>
  </si>
  <si>
    <t>Suma</t>
  </si>
  <si>
    <t>z1</t>
  </si>
  <si>
    <t>z2</t>
  </si>
  <si>
    <t>z3</t>
  </si>
  <si>
    <t>z4</t>
  </si>
  <si>
    <t>z5</t>
  </si>
  <si>
    <t>z6</t>
  </si>
  <si>
    <t>z7</t>
  </si>
  <si>
    <t>hora</t>
  </si>
  <si>
    <t>Ord.</t>
  </si>
  <si>
    <t>Dors.</t>
  </si>
  <si>
    <t>Salida</t>
  </si>
  <si>
    <t>1ª Vuelta</t>
  </si>
  <si>
    <t>2ª Vuelta</t>
  </si>
  <si>
    <t>3ª Vuelta</t>
  </si>
  <si>
    <t>Ex-Aequo</t>
  </si>
  <si>
    <t>MC ASOMO</t>
  </si>
  <si>
    <t>Provincia</t>
  </si>
  <si>
    <t>Marca</t>
  </si>
  <si>
    <t>Club</t>
  </si>
  <si>
    <t>Piloto</t>
  </si>
  <si>
    <t>Camp. FMCL</t>
  </si>
  <si>
    <t>Trofeo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</si>
  <si>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</si>
  <si>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</si>
  <si>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</si>
  <si>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</si>
  <si>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</si>
  <si>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</si>
  <si>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</si>
  <si>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</si>
  <si>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</si>
  <si>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</si>
  <si>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</si>
  <si>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</si>
  <si>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</si>
  <si>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</si>
  <si>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</si>
  <si>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</si>
  <si>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</si>
  <si>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CAMPEONATO DE TRIAL DE CASTILLA Y LEÓN 2011</t>
  </si>
  <si>
    <t>CLASIFICACIÓN GENERAL PROVISIONAL</t>
  </si>
  <si>
    <t>Dorsal</t>
  </si>
  <si>
    <t>Club (Equipo)</t>
  </si>
  <si>
    <t>Madrigal de La Vera</t>
  </si>
  <si>
    <t>Cogeces del Monte</t>
  </si>
  <si>
    <t>Pradoluengo</t>
  </si>
  <si>
    <t>Pobl. De Las Regueras</t>
  </si>
  <si>
    <t>Ponferrada</t>
  </si>
  <si>
    <t>Aguilar de Campoo</t>
  </si>
  <si>
    <t>TOTAL</t>
  </si>
  <si>
    <t>nº Primeros</t>
  </si>
  <si>
    <t>nº Segundos</t>
  </si>
  <si>
    <t>nº Terceros</t>
  </si>
  <si>
    <t>nº Cuartos</t>
  </si>
  <si>
    <t>nº Quintos</t>
  </si>
  <si>
    <t>nº Sextos</t>
  </si>
  <si>
    <t>Méndez González, Marcos</t>
  </si>
  <si>
    <t>Sherco</t>
  </si>
  <si>
    <t>MC Trialeón (Sherco-Motos Alfa)</t>
  </si>
  <si>
    <t>Fernández Gallardo, Luis Adrián</t>
  </si>
  <si>
    <t>Beta</t>
  </si>
  <si>
    <t>Manrique Ferreiro, Pablo</t>
  </si>
  <si>
    <t>Gas Gas</t>
  </si>
  <si>
    <t>Valle Torres, Víctor</t>
  </si>
  <si>
    <t>Fernández Fernández, Alejandro</t>
  </si>
  <si>
    <t>Manrique Ferreiro, Jorge</t>
  </si>
  <si>
    <t>San Martín Salvador, Raúl</t>
  </si>
  <si>
    <t>García Cerdeira, Diego</t>
  </si>
  <si>
    <t>Marqués Alba, Alberto</t>
  </si>
  <si>
    <t>Rodríguez Sánchez, Juan Pedro</t>
  </si>
  <si>
    <t>Fernández González, Rubén</t>
  </si>
  <si>
    <t>Honda</t>
  </si>
  <si>
    <t>García Panizo, Manuel</t>
  </si>
  <si>
    <t>Fantic</t>
  </si>
  <si>
    <t>Blanco Villalba, Santiago</t>
  </si>
  <si>
    <t>García Cerdeira, Jorge</t>
  </si>
  <si>
    <t>Bustillo Fernández, Luis José</t>
  </si>
  <si>
    <t>Jiménez González, Manuel Miguel</t>
  </si>
  <si>
    <t>Álvarez García, Gonzalo</t>
  </si>
  <si>
    <t>Montesa</t>
  </si>
  <si>
    <t>Del Pozo Toral, Luis</t>
  </si>
  <si>
    <t>Zaragozo Noval, José Ángel</t>
  </si>
  <si>
    <t>Lobejón Martín, Rubén</t>
  </si>
  <si>
    <t>Merayo Maestre, Gaspar</t>
  </si>
  <si>
    <t>García Rodrígyez, Manuel</t>
  </si>
  <si>
    <t>Torre Fernánez, Pablo</t>
  </si>
  <si>
    <t>Sanguino Hernansanz, David</t>
  </si>
  <si>
    <t>De Prado Gangas, José Luis</t>
  </si>
  <si>
    <t>Garrido Cardeña, José</t>
  </si>
  <si>
    <t>Domínguez Criado, Ricardo</t>
  </si>
  <si>
    <t>Encinas Mínguez, Javier</t>
  </si>
  <si>
    <t>Gómez Requenq, Arsenio</t>
  </si>
  <si>
    <t>Teresa Rodríguez, Juan</t>
  </si>
  <si>
    <t>Del Olmo Martín, David</t>
  </si>
  <si>
    <t>García Egea, Pablo</t>
  </si>
  <si>
    <t>Martínez Herrera, Pedro Pablo</t>
  </si>
  <si>
    <t>Junquera Fernández, Joaquín</t>
  </si>
  <si>
    <t>Arroyo Martín, Severiano</t>
  </si>
  <si>
    <t>Bultaco</t>
  </si>
  <si>
    <t>Martín Díaz, Miguel Ángel</t>
  </si>
  <si>
    <t>Gómez Durán, Paulino</t>
  </si>
  <si>
    <t>Ánguez Herrera, Javier</t>
  </si>
  <si>
    <t>Cuesta de Blas, Felipe</t>
  </si>
  <si>
    <t>Prieto López, Sebastián</t>
  </si>
  <si>
    <t>De La Obra Gómez, Antonio Luis</t>
  </si>
  <si>
    <t>1ª</t>
  </si>
  <si>
    <t>Del Olmo Martín, Aitor</t>
  </si>
  <si>
    <t>Calvo Azpeleta, Verónica</t>
  </si>
  <si>
    <t>Domínguez Sánchez, Manuel</t>
  </si>
  <si>
    <t>Jiménez Torre, Miguel</t>
  </si>
  <si>
    <t>Giménez Olavarría, Enrique</t>
  </si>
  <si>
    <t>Moro Herrera, Víctor</t>
  </si>
  <si>
    <t>Fernández Fierro, Jorge</t>
  </si>
  <si>
    <t>Serrano Delgado, Álvaro</t>
  </si>
  <si>
    <t>www.yotrial.com</t>
  </si>
  <si>
    <t>González Vega, Jaime</t>
  </si>
  <si>
    <t>Campeonato de Castilla y León de TRIAL FMCL '2011</t>
  </si>
  <si>
    <t>Estadísticas de la prueba</t>
  </si>
  <si>
    <t>Tiempo de carrera</t>
  </si>
  <si>
    <t>Modas (puntuación más repetida)</t>
  </si>
  <si>
    <t>CRONO</t>
  </si>
  <si>
    <t>Puntuación</t>
  </si>
  <si>
    <t>Promedios</t>
  </si>
  <si>
    <t>Desviación</t>
  </si>
  <si>
    <t>v1</t>
  </si>
  <si>
    <t>v2</t>
  </si>
  <si>
    <t>v3</t>
  </si>
  <si>
    <t>sobre horario</t>
  </si>
  <si>
    <t>MEJOR</t>
  </si>
  <si>
    <t>SCRATCH</t>
  </si>
  <si>
    <t>PEOR</t>
  </si>
  <si>
    <t>-</t>
  </si>
  <si>
    <t>FERNÁNDEZ GUTIÉRREZ, Sergio</t>
  </si>
  <si>
    <t>XXVII Trial «Virgen de La Encina» (Ponferrada) 4-09-2011</t>
  </si>
  <si>
    <t>Campeonato de Trial de Castilla y León FMCL'2011</t>
  </si>
  <si>
    <t>XXVII TRIAL «VIRGEN DE LA ENCINA» (PONFERRADA)</t>
  </si>
  <si>
    <t>CD MOTOBIERZO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</si>
</sst>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$-F800]dddd\,\ mmmm\ dd\,\ yyyy"/>
  </numFmts>
  <fonts count="42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19"/>
      <name val="Calibri"/>
      <family val="2"/>
    </font>
    <font>
      <b/>
      <sz val="14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1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9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6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1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19"/>
      <name val="Calibri"/>
      <family val="2"/>
    </font>
    <font>
      <b/>
      <sz val="22"/>
      <color indexed="19"/>
      <name val="Calibri"/>
      <family val="2"/>
    </font>
    <font>
      <sz val="11"/>
      <color indexed="19"/>
      <name val="Calibri"/>
      <family val="2"/>
    </font>
    <font>
      <b/>
      <sz val="20"/>
      <color indexed="1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/>
      <right style="thin">
        <color indexed="43"/>
      </right>
      <top style="thin">
        <color indexed="43"/>
      </top>
      <bottom style="thin">
        <color indexed="43"/>
      </bottom>
    </border>
    <border>
      <left style="medium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medium">
        <color indexed="43"/>
      </right>
      <top style="thin">
        <color indexed="43"/>
      </top>
      <bottom style="thin">
        <color indexed="43"/>
      </bottom>
    </border>
    <border>
      <left style="medium">
        <color indexed="43"/>
      </left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 style="medium">
        <color indexed="43"/>
      </right>
      <top style="thin">
        <color indexed="43"/>
      </top>
      <bottom style="medium">
        <color indexed="43"/>
      </bottom>
    </border>
    <border>
      <left/>
      <right style="thin">
        <color indexed="43"/>
      </right>
      <top style="thin">
        <color indexed="43"/>
      </top>
      <bottom style="medium">
        <color indexed="43"/>
      </bottom>
    </border>
    <border>
      <left/>
      <right style="thin">
        <color indexed="43"/>
      </right>
      <top style="medium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medium">
        <color indexed="43"/>
      </top>
      <bottom style="thin">
        <color indexed="43"/>
      </bottom>
    </border>
    <border>
      <left style="thin">
        <color indexed="43"/>
      </left>
      <right style="medium">
        <color indexed="43"/>
      </right>
      <top style="medium">
        <color indexed="43"/>
      </top>
      <bottom style="thin">
        <color indexed="43"/>
      </bottom>
    </border>
    <border>
      <left style="medium">
        <color indexed="43"/>
      </left>
      <right style="thin">
        <color indexed="43"/>
      </right>
      <top style="medium">
        <color indexed="43"/>
      </top>
      <bottom style="thin">
        <color indexed="43"/>
      </bottom>
    </border>
    <border>
      <left/>
      <right/>
      <top style="medium">
        <color indexed="43"/>
      </top>
      <bottom style="thin">
        <color indexed="43"/>
      </bottom>
    </border>
    <border>
      <left/>
      <right/>
      <top style="thin">
        <color indexed="43"/>
      </top>
      <bottom style="medium">
        <color indexed="43"/>
      </bottom>
    </border>
    <border>
      <left/>
      <right/>
      <top style="thin">
        <color indexed="43"/>
      </top>
      <bottom style="thin">
        <color indexed="43"/>
      </bottom>
    </border>
    <border>
      <left style="thin">
        <color indexed="43"/>
      </left>
      <right/>
      <top style="medium">
        <color indexed="43"/>
      </top>
      <bottom style="thin">
        <color indexed="43"/>
      </bottom>
    </border>
    <border>
      <left style="thin">
        <color indexed="43"/>
      </left>
      <right/>
      <top style="thin">
        <color indexed="43"/>
      </top>
      <bottom style="medium">
        <color indexed="43"/>
      </bottom>
    </border>
    <border>
      <left style="thin">
        <color indexed="43"/>
      </left>
      <right/>
      <top style="thin">
        <color indexed="43"/>
      </top>
      <bottom style="thin">
        <color indexed="43"/>
      </bottom>
    </border>
    <border>
      <left style="medium">
        <color indexed="43"/>
      </left>
      <right style="medium">
        <color indexed="43"/>
      </right>
      <top style="medium">
        <color indexed="43"/>
      </top>
      <bottom style="thin">
        <color indexed="43"/>
      </bottom>
    </border>
    <border>
      <left style="medium">
        <color indexed="43"/>
      </left>
      <right style="medium">
        <color indexed="43"/>
      </right>
      <top style="thin">
        <color indexed="43"/>
      </top>
      <bottom style="medium">
        <color indexed="43"/>
      </bottom>
    </border>
    <border>
      <left style="medium">
        <color indexed="43"/>
      </left>
      <right style="medium">
        <color indexed="43"/>
      </right>
      <top style="thin">
        <color indexed="43"/>
      </top>
      <bottom style="thin">
        <color indexed="43"/>
      </bottom>
    </border>
    <border>
      <left/>
      <right style="medium">
        <color indexed="43"/>
      </right>
      <top style="medium">
        <color indexed="43"/>
      </top>
      <bottom style="thin">
        <color indexed="43"/>
      </bottom>
    </border>
    <border>
      <left/>
      <right style="medium">
        <color indexed="43"/>
      </right>
      <top style="thin">
        <color indexed="43"/>
      </top>
      <bottom style="medium">
        <color indexed="43"/>
      </bottom>
    </border>
    <border>
      <left/>
      <right style="medium">
        <color indexed="43"/>
      </right>
      <top style="thin">
        <color indexed="43"/>
      </top>
      <bottom style="thin">
        <color indexed="43"/>
      </bottom>
    </border>
    <border>
      <left style="medium">
        <color indexed="19"/>
      </left>
      <right/>
      <top style="medium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/>
      <top style="medium">
        <color indexed="19"/>
      </top>
      <bottom style="medium">
        <color indexed="19"/>
      </bottom>
    </border>
    <border>
      <left style="medium">
        <color indexed="19"/>
      </left>
      <right style="thin">
        <color indexed="43"/>
      </right>
      <top style="medium">
        <color indexed="19"/>
      </top>
      <bottom style="medium">
        <color indexed="19"/>
      </bottom>
    </border>
    <border>
      <left style="thin">
        <color indexed="43"/>
      </left>
      <right style="thin">
        <color indexed="43"/>
      </right>
      <top style="medium">
        <color indexed="19"/>
      </top>
      <bottom style="medium">
        <color indexed="19"/>
      </bottom>
    </border>
    <border>
      <left style="thin">
        <color indexed="4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/>
      <right style="thin">
        <color indexed="43"/>
      </right>
      <top/>
      <bottom style="thin">
        <color indexed="43"/>
      </bottom>
    </border>
    <border>
      <left style="thin">
        <color indexed="43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/>
      <top/>
      <bottom style="thin">
        <color indexed="43"/>
      </bottom>
    </border>
    <border>
      <left style="medium">
        <color indexed="19"/>
      </left>
      <right style="thin">
        <color indexed="43"/>
      </right>
      <top style="medium">
        <color indexed="19"/>
      </top>
      <bottom style="thin">
        <color indexed="43"/>
      </bottom>
    </border>
    <border>
      <left style="thin">
        <color indexed="43"/>
      </left>
      <right style="thin">
        <color indexed="43"/>
      </right>
      <top style="medium">
        <color indexed="19"/>
      </top>
      <bottom style="thin">
        <color indexed="43"/>
      </bottom>
    </border>
    <border>
      <left style="thin">
        <color indexed="43"/>
      </left>
      <right style="medium">
        <color indexed="19"/>
      </right>
      <top style="medium">
        <color indexed="19"/>
      </top>
      <bottom style="thin">
        <color indexed="43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thin">
        <color indexed="43"/>
      </bottom>
    </border>
    <border>
      <left/>
      <right style="thin">
        <color indexed="43"/>
      </right>
      <top style="thin">
        <color indexed="43"/>
      </top>
      <bottom style="medium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medium">
        <color indexed="19"/>
      </bottom>
    </border>
    <border>
      <left style="thin">
        <color indexed="43"/>
      </left>
      <right/>
      <top style="thin">
        <color indexed="43"/>
      </top>
      <bottom style="medium">
        <color indexed="19"/>
      </bottom>
    </border>
    <border>
      <left style="medium">
        <color indexed="19"/>
      </left>
      <right style="thin">
        <color indexed="43"/>
      </right>
      <top style="thin">
        <color indexed="43"/>
      </top>
      <bottom style="medium">
        <color indexed="19"/>
      </bottom>
    </border>
    <border>
      <left style="thin">
        <color indexed="43"/>
      </left>
      <right style="medium">
        <color indexed="19"/>
      </right>
      <top style="thin">
        <color indexed="43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thin">
        <color indexed="43"/>
      </top>
      <bottom style="medium">
        <color indexed="19"/>
      </bottom>
    </border>
    <border>
      <left/>
      <right style="thin">
        <color indexed="43"/>
      </right>
      <top style="medium">
        <color indexed="19"/>
      </top>
      <bottom style="thin">
        <color indexed="43"/>
      </bottom>
    </border>
    <border>
      <left style="thin">
        <color indexed="43"/>
      </left>
      <right/>
      <top style="medium">
        <color indexed="19"/>
      </top>
      <bottom style="thin">
        <color indexed="43"/>
      </bottom>
    </border>
    <border>
      <left style="medium">
        <color indexed="19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medium">
        <color indexed="19"/>
      </right>
      <top style="thin">
        <color indexed="43"/>
      </top>
      <bottom style="thin">
        <color indexed="43"/>
      </bottom>
    </border>
    <border>
      <left style="medium">
        <color indexed="19"/>
      </left>
      <right style="medium">
        <color indexed="19"/>
      </right>
      <top style="thin">
        <color indexed="43"/>
      </top>
      <bottom style="thin">
        <color indexed="43"/>
      </bottom>
    </border>
    <border>
      <left/>
      <right style="thin">
        <color indexed="43"/>
      </right>
      <top style="thin">
        <color indexed="43"/>
      </top>
      <bottom/>
    </border>
    <border>
      <left style="thin">
        <color indexed="43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/>
      <top style="thin">
        <color indexed="43"/>
      </top>
      <bottom/>
    </border>
    <border>
      <left style="medium">
        <color indexed="19"/>
      </left>
      <right style="medium">
        <color indexed="19"/>
      </right>
      <top style="thin">
        <color indexed="43"/>
      </top>
      <bottom/>
    </border>
    <border>
      <left style="medium">
        <color indexed="19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medium">
        <color indexed="19"/>
      </right>
      <top/>
      <bottom style="thin">
        <color indexed="43"/>
      </bottom>
    </border>
    <border>
      <left style="medium">
        <color indexed="19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 style="medium">
        <color indexed="19"/>
      </right>
      <top style="thin">
        <color indexed="43"/>
      </top>
      <bottom/>
    </border>
    <border>
      <left/>
      <right/>
      <top style="medium">
        <color indexed="19"/>
      </top>
      <bottom/>
    </border>
    <border>
      <left/>
      <right style="medium">
        <color indexed="19"/>
      </right>
      <top style="medium">
        <color indexed="19"/>
      </top>
      <bottom/>
    </border>
    <border>
      <left/>
      <right style="medium">
        <color indexed="19"/>
      </right>
      <top/>
      <bottom/>
    </border>
    <border>
      <left style="medium">
        <color indexed="19"/>
      </left>
      <right/>
      <top/>
      <bottom/>
    </border>
    <border>
      <left/>
      <right style="thin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/>
    </border>
    <border>
      <left style="thin">
        <color indexed="19"/>
      </left>
      <right style="medium">
        <color indexed="19"/>
      </right>
      <top style="medium">
        <color indexed="19"/>
      </top>
      <bottom/>
    </border>
    <border>
      <left style="medium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medium">
        <color indexed="19"/>
      </right>
      <top/>
      <bottom style="thin">
        <color indexed="19"/>
      </bottom>
    </border>
    <border>
      <left style="medium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/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double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double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double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 style="double">
        <color indexed="19"/>
      </bottom>
    </border>
    <border>
      <left style="medium">
        <color indexed="19"/>
      </left>
      <right style="medium">
        <color indexed="19"/>
      </right>
      <top/>
      <bottom style="medium">
        <color indexed="19"/>
      </bottom>
    </border>
    <border>
      <left/>
      <right style="thin">
        <color indexed="19"/>
      </right>
      <top/>
      <bottom style="medium">
        <color indexed="19"/>
      </bottom>
    </border>
    <border>
      <left style="thin">
        <color indexed="19"/>
      </left>
      <right style="thin">
        <color indexed="19"/>
      </right>
      <top/>
      <bottom style="medium">
        <color indexed="19"/>
      </bottom>
    </border>
    <border>
      <left style="thin">
        <color indexed="19"/>
      </left>
      <right style="medium">
        <color indexed="19"/>
      </right>
      <top/>
      <bottom style="medium">
        <color indexed="19"/>
      </bottom>
    </border>
    <border>
      <left style="thin">
        <color indexed="19"/>
      </left>
      <right/>
      <top style="thin">
        <color indexed="19"/>
      </top>
      <bottom style="double">
        <color indexed="19"/>
      </bottom>
    </border>
    <border>
      <left style="medium">
        <color indexed="19"/>
      </left>
      <right style="thin">
        <color indexed="19"/>
      </right>
      <top style="double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double">
        <color indexed="19"/>
      </top>
      <bottom style="medium">
        <color indexed="19"/>
      </bottom>
    </border>
    <border>
      <left/>
      <right style="medium">
        <color indexed="19"/>
      </right>
      <top/>
      <bottom style="medium">
        <color indexed="19"/>
      </bottom>
    </border>
    <border>
      <left style="medium">
        <color indexed="19"/>
      </left>
      <right style="thin">
        <color indexed="19"/>
      </right>
      <top/>
      <bottom style="medium">
        <color indexed="19"/>
      </bottom>
    </border>
    <border>
      <left style="thin">
        <color indexed="19"/>
      </left>
      <right/>
      <top/>
      <bottom style="medium">
        <color indexed="19"/>
      </bottom>
    </border>
    <border>
      <left/>
      <right style="thin">
        <color indexed="19"/>
      </right>
      <top style="medium">
        <color indexed="19"/>
      </top>
      <bottom style="thin">
        <color indexed="19"/>
      </bottom>
    </border>
    <border>
      <left style="medium">
        <color indexed="19"/>
      </left>
      <right/>
      <top/>
      <bottom style="medium">
        <color indexed="19"/>
      </bottom>
    </border>
    <border>
      <left/>
      <right/>
      <top/>
      <bottom style="medium">
        <color indexed="19"/>
      </bottom>
    </border>
    <border>
      <left/>
      <right style="medium">
        <color indexed="43"/>
      </right>
      <top/>
      <bottom/>
    </border>
    <border>
      <left/>
      <right/>
      <top style="medium">
        <color indexed="19"/>
      </top>
      <bottom style="medium">
        <color indexed="19"/>
      </bottom>
    </border>
    <border>
      <left/>
      <right style="medium">
        <color indexed="19"/>
      </right>
      <top style="medium">
        <color indexed="19"/>
      </top>
      <bottom style="medium">
        <color indexed="19"/>
      </bottom>
    </border>
    <border>
      <left style="thin">
        <color indexed="43"/>
      </left>
      <right style="medium">
        <color indexed="43"/>
      </right>
      <top/>
      <bottom style="thin">
        <color indexed="43"/>
      </bottom>
    </border>
    <border>
      <left style="medium">
        <color indexed="43"/>
      </left>
      <right style="thin">
        <color indexed="43"/>
      </right>
      <top/>
      <bottom style="thin">
        <color indexed="43"/>
      </bottom>
    </border>
    <border>
      <left style="medium">
        <color indexed="43"/>
      </left>
      <right style="medium">
        <color indexed="43"/>
      </right>
      <top/>
      <bottom style="thin">
        <color indexed="43"/>
      </bottom>
    </border>
    <border>
      <left/>
      <right style="medium">
        <color indexed="43"/>
      </right>
      <top/>
      <bottom style="thin">
        <color indexed="43"/>
      </bottom>
    </border>
    <border>
      <left/>
      <right/>
      <top/>
      <bottom style="thin">
        <color indexed="43"/>
      </bottom>
    </border>
    <border>
      <left style="medium">
        <color indexed="19"/>
      </left>
      <right/>
      <top style="medium">
        <color indexed="19"/>
      </top>
      <bottom/>
    </border>
    <border>
      <left style="thin">
        <color indexed="43"/>
      </left>
      <right style="thin">
        <color indexed="43"/>
      </right>
      <top/>
      <bottom style="medium">
        <color indexed="19"/>
      </bottom>
    </border>
    <border>
      <left style="thin">
        <color indexed="43"/>
      </left>
      <right style="medium">
        <color indexed="43"/>
      </right>
      <top/>
      <bottom style="medium">
        <color indexed="19"/>
      </bottom>
    </border>
    <border>
      <left style="medium">
        <color indexed="43"/>
      </left>
      <right style="thin">
        <color indexed="43"/>
      </right>
      <top/>
      <bottom style="medium">
        <color indexed="19"/>
      </bottom>
    </border>
    <border>
      <left style="thin">
        <color indexed="43"/>
      </left>
      <right style="medium">
        <color indexed="19"/>
      </right>
      <top/>
      <bottom style="medium">
        <color indexed="19"/>
      </bottom>
    </border>
    <border>
      <left style="medium">
        <color indexed="43"/>
      </left>
      <right/>
      <top/>
      <bottom/>
    </border>
    <border>
      <left style="medium">
        <color indexed="43"/>
      </left>
      <right/>
      <top/>
      <bottom style="medium">
        <color indexed="19"/>
      </bottom>
    </border>
    <border>
      <left style="medium">
        <color indexed="43"/>
      </left>
      <right style="medium">
        <color indexed="43"/>
      </right>
      <top style="medium">
        <color indexed="43"/>
      </top>
      <bottom/>
    </border>
    <border>
      <left style="medium">
        <color indexed="43"/>
      </left>
      <right style="medium">
        <color indexed="43"/>
      </right>
      <top/>
      <bottom/>
    </border>
    <border>
      <left style="medium">
        <color indexed="43"/>
      </left>
      <right style="medium">
        <color indexed="43"/>
      </right>
      <top/>
      <bottom style="medium">
        <color indexed="43"/>
      </bottom>
    </border>
    <border>
      <left style="thin">
        <color indexed="19"/>
      </left>
      <right style="thin">
        <color indexed="19"/>
      </right>
      <top style="medium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/>
    </border>
    <border>
      <left style="medium">
        <color indexed="19"/>
      </left>
      <right style="medium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 style="double">
        <color indexed="1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19" fillId="21" borderId="2" applyNumberFormat="0" applyAlignment="0" applyProtection="0"/>
    <xf numFmtId="0" fontId="4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0" xfId="56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left" wrapText="1"/>
      <protection/>
    </xf>
    <xf numFmtId="0" fontId="2" fillId="0" borderId="10" xfId="56" applyBorder="1" applyAlignment="1">
      <alignment horizontal="center" vertical="center"/>
      <protection/>
    </xf>
    <xf numFmtId="164" fontId="2" fillId="0" borderId="10" xfId="56" applyNumberForma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2" fillId="0" borderId="14" xfId="56" applyBorder="1" applyAlignment="1">
      <alignment horizontal="center" vertical="center"/>
      <protection/>
    </xf>
    <xf numFmtId="0" fontId="2" fillId="0" borderId="15" xfId="56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 wrapText="1"/>
      <protection/>
    </xf>
    <xf numFmtId="164" fontId="2" fillId="0" borderId="15" xfId="56" applyNumberFormat="1" applyBorder="1" applyAlignment="1">
      <alignment horizontal="center" vertical="center"/>
      <protection/>
    </xf>
    <xf numFmtId="0" fontId="1" fillId="0" borderId="16" xfId="56" applyFont="1" applyFill="1" applyBorder="1" applyAlignment="1">
      <alignment horizontal="center" vertical="center" wrapText="1"/>
      <protection/>
    </xf>
    <xf numFmtId="164" fontId="1" fillId="0" borderId="12" xfId="56" applyNumberFormat="1" applyFont="1" applyFill="1" applyBorder="1" applyAlignment="1">
      <alignment horizontal="center" vertical="center" wrapText="1"/>
      <protection/>
    </xf>
    <xf numFmtId="164" fontId="1" fillId="0" borderId="14" xfId="56" applyNumberFormat="1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0" borderId="15" xfId="56" applyFont="1" applyFill="1" applyBorder="1" applyAlignment="1">
      <alignment horizontal="center" wrapText="1"/>
      <protection/>
    </xf>
    <xf numFmtId="0" fontId="1" fillId="0" borderId="15" xfId="56" applyFont="1" applyFill="1" applyBorder="1" applyAlignment="1">
      <alignment horizontal="left" wrapText="1"/>
      <protection/>
    </xf>
    <xf numFmtId="0" fontId="1" fillId="0" borderId="11" xfId="56" applyFont="1" applyFill="1" applyBorder="1" applyAlignment="1">
      <alignment horizontal="center" wrapText="1"/>
      <protection/>
    </xf>
    <xf numFmtId="0" fontId="1" fillId="0" borderId="17" xfId="56" applyFont="1" applyFill="1" applyBorder="1" applyAlignment="1">
      <alignment horizontal="center" wrapText="1"/>
      <protection/>
    </xf>
    <xf numFmtId="0" fontId="1" fillId="0" borderId="18" xfId="56" applyFont="1" applyFill="1" applyBorder="1" applyAlignment="1">
      <alignment horizontal="center" wrapText="1"/>
      <protection/>
    </xf>
    <xf numFmtId="0" fontId="1" fillId="0" borderId="19" xfId="56" applyFont="1" applyFill="1" applyBorder="1" applyAlignment="1">
      <alignment horizontal="center" vertical="center" wrapText="1"/>
      <protection/>
    </xf>
    <xf numFmtId="0" fontId="1" fillId="0" borderId="19" xfId="56" applyFont="1" applyFill="1" applyBorder="1" applyAlignment="1">
      <alignment horizontal="center" wrapText="1"/>
      <protection/>
    </xf>
    <xf numFmtId="0" fontId="1" fillId="0" borderId="19" xfId="56" applyFont="1" applyFill="1" applyBorder="1" applyAlignment="1">
      <alignment horizontal="left" wrapText="1"/>
      <protection/>
    </xf>
    <xf numFmtId="0" fontId="1" fillId="0" borderId="20" xfId="56" applyFont="1" applyFill="1" applyBorder="1" applyAlignment="1">
      <alignment horizontal="center" vertical="center" wrapText="1"/>
      <protection/>
    </xf>
    <xf numFmtId="164" fontId="1" fillId="0" borderId="21" xfId="56" applyNumberFormat="1" applyFont="1" applyFill="1" applyBorder="1" applyAlignment="1">
      <alignment horizontal="center" vertical="center" wrapText="1"/>
      <protection/>
    </xf>
    <xf numFmtId="0" fontId="2" fillId="0" borderId="19" xfId="56" applyBorder="1" applyAlignment="1">
      <alignment horizontal="center" vertical="center"/>
      <protection/>
    </xf>
    <xf numFmtId="0" fontId="1" fillId="0" borderId="21" xfId="56" applyFont="1" applyFill="1" applyBorder="1" applyAlignment="1">
      <alignment horizontal="center" vertical="center" wrapText="1"/>
      <protection/>
    </xf>
    <xf numFmtId="164" fontId="2" fillId="0" borderId="19" xfId="56" applyNumberFormat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2" fillId="0" borderId="13" xfId="56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 wrapText="1"/>
      <protection/>
    </xf>
    <xf numFmtId="0" fontId="1" fillId="0" borderId="17" xfId="56" applyFont="1" applyFill="1" applyBorder="1" applyAlignment="1">
      <alignment horizontal="center" vertical="center" wrapText="1"/>
      <protection/>
    </xf>
    <xf numFmtId="0" fontId="2" fillId="0" borderId="16" xfId="56" applyBorder="1" applyAlignment="1">
      <alignment horizontal="center" vertical="center"/>
      <protection/>
    </xf>
    <xf numFmtId="164" fontId="6" fillId="0" borderId="15" xfId="56" applyNumberFormat="1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164" fontId="1" fillId="0" borderId="20" xfId="56" applyNumberFormat="1" applyFont="1" applyFill="1" applyBorder="1" applyAlignment="1">
      <alignment horizontal="center" vertical="center" wrapText="1"/>
      <protection/>
    </xf>
    <xf numFmtId="164" fontId="1" fillId="0" borderId="16" xfId="56" applyNumberFormat="1" applyFont="1" applyFill="1" applyBorder="1" applyAlignment="1">
      <alignment horizontal="center" vertical="center" wrapText="1"/>
      <protection/>
    </xf>
    <xf numFmtId="164" fontId="1" fillId="0" borderId="13" xfId="56" applyNumberFormat="1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14" xfId="5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8" fillId="20" borderId="22" xfId="56" applyFont="1" applyFill="1" applyBorder="1" applyAlignment="1">
      <alignment horizontal="center" vertical="center" wrapText="1"/>
      <protection/>
    </xf>
    <xf numFmtId="0" fontId="8" fillId="20" borderId="23" xfId="56" applyFont="1" applyFill="1" applyBorder="1" applyAlignment="1">
      <alignment horizontal="center" vertical="center" wrapText="1"/>
      <protection/>
    </xf>
    <xf numFmtId="0" fontId="8" fillId="20" borderId="24" xfId="56" applyFont="1" applyFill="1" applyBorder="1" applyAlignment="1">
      <alignment horizontal="center" vertical="center" wrapText="1"/>
      <protection/>
    </xf>
    <xf numFmtId="164" fontId="1" fillId="2" borderId="13" xfId="56" applyNumberFormat="1" applyFont="1" applyFill="1" applyBorder="1" applyAlignment="1">
      <alignment horizontal="center" vertical="center" wrapText="1"/>
      <protection/>
    </xf>
    <xf numFmtId="0" fontId="1" fillId="2" borderId="10" xfId="56" applyFont="1" applyFill="1" applyBorder="1" applyAlignment="1">
      <alignment horizontal="center" vertical="center" wrapText="1"/>
      <protection/>
    </xf>
    <xf numFmtId="0" fontId="1" fillId="2" borderId="12" xfId="56" applyFont="1" applyFill="1" applyBorder="1" applyAlignment="1">
      <alignment horizontal="center" vertical="center" wrapText="1"/>
      <protection/>
    </xf>
    <xf numFmtId="0" fontId="1" fillId="0" borderId="25" xfId="56" applyFont="1" applyFill="1" applyBorder="1" applyAlignment="1">
      <alignment horizontal="center" vertical="center" wrapText="1"/>
      <protection/>
    </xf>
    <xf numFmtId="0" fontId="1" fillId="0" borderId="26" xfId="56" applyFont="1" applyFill="1" applyBorder="1" applyAlignment="1">
      <alignment horizontal="center" vertical="center" wrapText="1"/>
      <protection/>
    </xf>
    <xf numFmtId="0" fontId="1" fillId="0" borderId="27" xfId="56" applyFont="1" applyFill="1" applyBorder="1" applyAlignment="1">
      <alignment horizontal="center" vertical="center" wrapText="1"/>
      <protection/>
    </xf>
    <xf numFmtId="0" fontId="2" fillId="0" borderId="26" xfId="56" applyBorder="1" applyAlignment="1">
      <alignment horizontal="center" vertical="center"/>
      <protection/>
    </xf>
    <xf numFmtId="164" fontId="1" fillId="0" borderId="18" xfId="56" applyNumberFormat="1" applyFont="1" applyFill="1" applyBorder="1" applyAlignment="1">
      <alignment horizontal="center" vertical="center" wrapText="1"/>
      <protection/>
    </xf>
    <xf numFmtId="164" fontId="1" fillId="0" borderId="17" xfId="56" applyNumberFormat="1" applyFont="1" applyFill="1" applyBorder="1" applyAlignment="1">
      <alignment horizontal="center" vertical="center" wrapText="1"/>
      <protection/>
    </xf>
    <xf numFmtId="164" fontId="1" fillId="0" borderId="11" xfId="56" applyNumberFormat="1" applyFont="1" applyFill="1" applyBorder="1" applyAlignment="1">
      <alignment horizontal="center" vertical="center" wrapText="1"/>
      <protection/>
    </xf>
    <xf numFmtId="164" fontId="2" fillId="0" borderId="17" xfId="56" applyNumberFormat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 wrapText="1"/>
      <protection/>
    </xf>
    <xf numFmtId="0" fontId="1" fillId="0" borderId="29" xfId="56" applyFont="1" applyFill="1" applyBorder="1" applyAlignment="1">
      <alignment horizontal="center" vertical="center" wrapText="1"/>
      <protection/>
    </xf>
    <xf numFmtId="0" fontId="1" fillId="0" borderId="30" xfId="56" applyFont="1" applyFill="1" applyBorder="1" applyAlignment="1">
      <alignment horizontal="center" vertical="center" wrapText="1"/>
      <protection/>
    </xf>
    <xf numFmtId="164" fontId="1" fillId="0" borderId="31" xfId="56" applyNumberFormat="1" applyFont="1" applyFill="1" applyBorder="1" applyAlignment="1">
      <alignment horizontal="center" vertical="center" wrapText="1"/>
      <protection/>
    </xf>
    <xf numFmtId="164" fontId="1" fillId="0" borderId="32" xfId="56" applyNumberFormat="1" applyFont="1" applyFill="1" applyBorder="1" applyAlignment="1">
      <alignment horizontal="center" vertical="center" wrapText="1"/>
      <protection/>
    </xf>
    <xf numFmtId="164" fontId="1" fillId="0" borderId="33" xfId="56" applyNumberFormat="1" applyFont="1" applyFill="1" applyBorder="1" applyAlignment="1">
      <alignment horizontal="center" vertical="center" wrapText="1"/>
      <protection/>
    </xf>
    <xf numFmtId="164" fontId="2" fillId="0" borderId="32" xfId="56" applyNumberForma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/>
    </xf>
    <xf numFmtId="0" fontId="1" fillId="23" borderId="38" xfId="0" applyFont="1" applyFill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23" borderId="39" xfId="0" applyFont="1" applyFill="1" applyBorder="1" applyAlignment="1">
      <alignment horizontal="center" vertical="center" textRotation="90"/>
    </xf>
    <xf numFmtId="0" fontId="11" fillId="23" borderId="40" xfId="0" applyFont="1" applyFill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4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23" borderId="47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3" borderId="48" xfId="0" applyFont="1" applyFill="1" applyBorder="1" applyAlignment="1">
      <alignment horizontal="center"/>
    </xf>
    <xf numFmtId="0" fontId="11" fillId="23" borderId="49" xfId="0" applyFont="1" applyFill="1" applyBorder="1" applyAlignment="1">
      <alignment horizontal="center"/>
    </xf>
    <xf numFmtId="0" fontId="16" fillId="24" borderId="46" xfId="0" applyFont="1" applyFill="1" applyBorder="1" applyAlignment="1">
      <alignment horizontal="center" vertical="center"/>
    </xf>
    <xf numFmtId="0" fontId="16" fillId="24" borderId="47" xfId="0" applyFont="1" applyFill="1" applyBorder="1" applyAlignment="1">
      <alignment horizontal="center" vertical="center"/>
    </xf>
    <xf numFmtId="0" fontId="16" fillId="24" borderId="48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" fillId="0" borderId="51" xfId="0" applyFont="1" applyBorder="1" applyAlignment="1">
      <alignment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23" borderId="51" xfId="0" applyFont="1" applyFill="1" applyBorder="1" applyAlignment="1">
      <alignment horizontal="center"/>
    </xf>
    <xf numFmtId="0" fontId="1" fillId="23" borderId="54" xfId="0" applyFont="1" applyFill="1" applyBorder="1" applyAlignment="1">
      <alignment horizontal="center"/>
    </xf>
    <xf numFmtId="0" fontId="11" fillId="23" borderId="55" xfId="0" applyFont="1" applyFill="1" applyBorder="1" applyAlignment="1">
      <alignment horizontal="center"/>
    </xf>
    <xf numFmtId="0" fontId="16" fillId="24" borderId="53" xfId="0" applyFont="1" applyFill="1" applyBorder="1" applyAlignment="1">
      <alignment horizontal="center" vertical="center"/>
    </xf>
    <xf numFmtId="0" fontId="16" fillId="24" borderId="51" xfId="0" applyFont="1" applyFill="1" applyBorder="1" applyAlignment="1">
      <alignment horizontal="center" vertical="center"/>
    </xf>
    <xf numFmtId="0" fontId="16" fillId="24" borderId="54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" fillId="0" borderId="47" xfId="0" applyFont="1" applyBorder="1" applyAlignment="1">
      <alignment vertical="center"/>
    </xf>
    <xf numFmtId="0" fontId="1" fillId="0" borderId="5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1" fillId="23" borderId="59" xfId="0" applyFont="1" applyFill="1" applyBorder="1" applyAlignment="1">
      <alignment horizontal="center"/>
    </xf>
    <xf numFmtId="0" fontId="11" fillId="23" borderId="60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" fillId="0" borderId="62" xfId="0" applyFont="1" applyBorder="1" applyAlignment="1">
      <alignment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1" fillId="23" borderId="64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65" xfId="0" applyFont="1" applyBorder="1" applyAlignment="1">
      <alignment horizontal="center"/>
    </xf>
    <xf numFmtId="0" fontId="1" fillId="23" borderId="44" xfId="0" applyFont="1" applyFill="1" applyBorder="1" applyAlignment="1">
      <alignment horizontal="center"/>
    </xf>
    <xf numFmtId="0" fontId="1" fillId="23" borderId="66" xfId="0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23" borderId="62" xfId="0" applyFont="1" applyFill="1" applyBorder="1" applyAlignment="1">
      <alignment horizontal="center"/>
    </xf>
    <xf numFmtId="0" fontId="1" fillId="23" borderId="68" xfId="0" applyFont="1" applyFill="1" applyBorder="1" applyAlignment="1">
      <alignment horizontal="center"/>
    </xf>
    <xf numFmtId="0" fontId="16" fillId="0" borderId="65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Font="1" applyBorder="1" applyAlignment="1">
      <alignment vertical="center"/>
    </xf>
    <xf numFmtId="0" fontId="8" fillId="22" borderId="34" xfId="0" applyFont="1" applyFill="1" applyBorder="1" applyAlignment="1">
      <alignment vertical="center"/>
    </xf>
    <xf numFmtId="0" fontId="8" fillId="22" borderId="73" xfId="0" applyFont="1" applyFill="1" applyBorder="1" applyAlignment="1">
      <alignment vertical="center"/>
    </xf>
    <xf numFmtId="164" fontId="11" fillId="0" borderId="4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3" borderId="74" xfId="0" applyFill="1" applyBorder="1" applyAlignment="1">
      <alignment vertical="center"/>
    </xf>
    <xf numFmtId="0" fontId="14" fillId="23" borderId="75" xfId="0" applyFont="1" applyFill="1" applyBorder="1" applyAlignment="1">
      <alignment horizontal="center" vertical="center"/>
    </xf>
    <xf numFmtId="0" fontId="1" fillId="23" borderId="76" xfId="0" applyFont="1" applyFill="1" applyBorder="1" applyAlignment="1">
      <alignment horizontal="center" vertical="center"/>
    </xf>
    <xf numFmtId="0" fontId="14" fillId="23" borderId="77" xfId="0" applyFont="1" applyFill="1" applyBorder="1" applyAlignment="1">
      <alignment horizontal="center" vertical="center"/>
    </xf>
    <xf numFmtId="0" fontId="14" fillId="23" borderId="78" xfId="0" applyFont="1" applyFill="1" applyBorder="1" applyAlignment="1">
      <alignment horizontal="center" vertical="center"/>
    </xf>
    <xf numFmtId="0" fontId="16" fillId="23" borderId="79" xfId="0" applyFont="1" applyFill="1" applyBorder="1" applyAlignment="1">
      <alignment vertical="center"/>
    </xf>
    <xf numFmtId="0" fontId="0" fillId="23" borderId="80" xfId="0" applyFill="1" applyBorder="1" applyAlignment="1">
      <alignment vertical="center"/>
    </xf>
    <xf numFmtId="0" fontId="14" fillId="23" borderId="81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9" fillId="17" borderId="82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9" fillId="17" borderId="80" xfId="0" applyFont="1" applyFill="1" applyBorder="1" applyAlignment="1">
      <alignment horizontal="center" vertical="center"/>
    </xf>
    <xf numFmtId="164" fontId="0" fillId="0" borderId="84" xfId="0" applyNumberFormat="1" applyBorder="1" applyAlignment="1">
      <alignment horizontal="center" vertical="center"/>
    </xf>
    <xf numFmtId="164" fontId="0" fillId="0" borderId="85" xfId="0" applyNumberFormat="1" applyBorder="1" applyAlignment="1">
      <alignment horizontal="center" vertical="center"/>
    </xf>
    <xf numFmtId="0" fontId="19" fillId="16" borderId="82" xfId="0" applyFont="1" applyFill="1" applyBorder="1" applyAlignment="1">
      <alignment horizontal="center" vertical="center"/>
    </xf>
    <xf numFmtId="0" fontId="19" fillId="17" borderId="86" xfId="0" applyFont="1" applyFill="1" applyBorder="1" applyAlignment="1">
      <alignment horizontal="center" vertical="center"/>
    </xf>
    <xf numFmtId="164" fontId="1" fillId="0" borderId="87" xfId="0" applyNumberFormat="1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9" fillId="16" borderId="89" xfId="0" applyFont="1" applyFill="1" applyBorder="1" applyAlignment="1">
      <alignment horizontal="center" vertical="center"/>
    </xf>
    <xf numFmtId="0" fontId="19" fillId="25" borderId="82" xfId="0" applyFont="1" applyFill="1" applyBorder="1" applyAlignment="1">
      <alignment horizontal="center" vertical="center"/>
    </xf>
    <xf numFmtId="164" fontId="1" fillId="0" borderId="84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9" fillId="25" borderId="89" xfId="0" applyFont="1" applyFill="1" applyBorder="1" applyAlignment="1">
      <alignment horizontal="center" vertical="center"/>
    </xf>
    <xf numFmtId="0" fontId="21" fillId="11" borderId="82" xfId="0" applyFont="1" applyFill="1" applyBorder="1" applyAlignment="1">
      <alignment horizontal="center" vertical="center"/>
    </xf>
    <xf numFmtId="0" fontId="11" fillId="11" borderId="89" xfId="0" applyFont="1" applyFill="1" applyBorder="1" applyAlignment="1">
      <alignment horizontal="center" vertical="center"/>
    </xf>
    <xf numFmtId="0" fontId="21" fillId="20" borderId="82" xfId="0" applyFont="1" applyFill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11" fillId="20" borderId="94" xfId="0" applyFont="1" applyFill="1" applyBorder="1" applyAlignment="1">
      <alignment horizontal="center" vertical="center"/>
    </xf>
    <xf numFmtId="164" fontId="0" fillId="0" borderId="92" xfId="0" applyNumberFormat="1" applyBorder="1" applyAlignment="1">
      <alignment horizontal="center" vertical="center"/>
    </xf>
    <xf numFmtId="164" fontId="0" fillId="0" borderId="93" xfId="0" applyNumberForma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6" fillId="23" borderId="95" xfId="0" applyFont="1" applyFill="1" applyBorder="1" applyAlignment="1">
      <alignment vertical="center"/>
    </xf>
    <xf numFmtId="2" fontId="8" fillId="0" borderId="96" xfId="0" applyNumberFormat="1" applyFont="1" applyBorder="1" applyAlignment="1">
      <alignment horizontal="center" vertical="center"/>
    </xf>
    <xf numFmtId="2" fontId="8" fillId="0" borderId="97" xfId="0" applyNumberFormat="1" applyFont="1" applyBorder="1" applyAlignment="1">
      <alignment horizontal="center" vertical="center"/>
    </xf>
    <xf numFmtId="2" fontId="8" fillId="0" borderId="98" xfId="0" applyNumberFormat="1" applyFont="1" applyBorder="1" applyAlignment="1">
      <alignment horizontal="center" vertical="center"/>
    </xf>
    <xf numFmtId="2" fontId="8" fillId="23" borderId="98" xfId="0" applyNumberFormat="1" applyFont="1" applyFill="1" applyBorder="1" applyAlignment="1">
      <alignment horizontal="center" vertical="center"/>
    </xf>
    <xf numFmtId="164" fontId="1" fillId="0" borderId="92" xfId="0" applyNumberFormat="1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11" fillId="23" borderId="100" xfId="0" applyFont="1" applyFill="1" applyBorder="1" applyAlignment="1">
      <alignment horizontal="center" vertical="center"/>
    </xf>
    <xf numFmtId="164" fontId="11" fillId="0" borderId="101" xfId="0" applyNumberFormat="1" applyFont="1" applyBorder="1" applyAlignment="1">
      <alignment horizontal="center" vertical="center"/>
    </xf>
    <xf numFmtId="164" fontId="11" fillId="0" borderId="102" xfId="0" applyNumberFormat="1" applyFont="1" applyBorder="1" applyAlignment="1">
      <alignment horizontal="center" vertical="center"/>
    </xf>
    <xf numFmtId="0" fontId="22" fillId="23" borderId="103" xfId="0" applyFont="1" applyFill="1" applyBorder="1" applyAlignment="1">
      <alignment horizontal="center" vertical="center"/>
    </xf>
    <xf numFmtId="164" fontId="15" fillId="23" borderId="97" xfId="0" applyNumberFormat="1" applyFont="1" applyFill="1" applyBorder="1" applyAlignment="1">
      <alignment horizontal="center" vertical="center"/>
    </xf>
    <xf numFmtId="0" fontId="15" fillId="23" borderId="104" xfId="0" applyFont="1" applyFill="1" applyBorder="1" applyAlignment="1">
      <alignment horizontal="center" vertical="center"/>
    </xf>
    <xf numFmtId="0" fontId="15" fillId="23" borderId="103" xfId="0" applyFont="1" applyFill="1" applyBorder="1" applyAlignment="1">
      <alignment horizontal="center" vertical="center"/>
    </xf>
    <xf numFmtId="0" fontId="15" fillId="23" borderId="98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4" fillId="23" borderId="105" xfId="0" applyFont="1" applyFill="1" applyBorder="1" applyAlignment="1">
      <alignment horizontal="center" vertical="center"/>
    </xf>
    <xf numFmtId="0" fontId="14" fillId="23" borderId="87" xfId="0" applyFont="1" applyFill="1" applyBorder="1" applyAlignment="1">
      <alignment horizontal="center" vertical="center"/>
    </xf>
    <xf numFmtId="0" fontId="23" fillId="17" borderId="82" xfId="0" applyFont="1" applyFill="1" applyBorder="1" applyAlignment="1">
      <alignment horizontal="center" vertical="center"/>
    </xf>
    <xf numFmtId="2" fontId="1" fillId="0" borderId="77" xfId="0" applyNumberFormat="1" applyFont="1" applyBorder="1" applyAlignment="1">
      <alignment horizontal="center" vertical="center"/>
    </xf>
    <xf numFmtId="2" fontId="8" fillId="0" borderId="85" xfId="0" applyNumberFormat="1" applyFont="1" applyBorder="1" applyAlignment="1">
      <alignment horizontal="center" vertical="center"/>
    </xf>
    <xf numFmtId="0" fontId="23" fillId="16" borderId="82" xfId="0" applyFont="1" applyFill="1" applyBorder="1" applyAlignment="1">
      <alignment horizontal="center" vertical="center"/>
    </xf>
    <xf numFmtId="2" fontId="1" fillId="0" borderId="83" xfId="0" applyNumberFormat="1" applyFont="1" applyBorder="1" applyAlignment="1">
      <alignment horizontal="center" vertical="center"/>
    </xf>
    <xf numFmtId="0" fontId="23" fillId="25" borderId="82" xfId="0" applyFont="1" applyFill="1" applyBorder="1" applyAlignment="1">
      <alignment horizontal="center" vertical="center"/>
    </xf>
    <xf numFmtId="0" fontId="8" fillId="11" borderId="82" xfId="0" applyFont="1" applyFill="1" applyBorder="1" applyAlignment="1">
      <alignment horizontal="center" vertical="center"/>
    </xf>
    <xf numFmtId="0" fontId="15" fillId="23" borderId="97" xfId="0" applyFont="1" applyFill="1" applyBorder="1" applyAlignment="1">
      <alignment horizontal="center" vertical="center"/>
    </xf>
    <xf numFmtId="0" fontId="8" fillId="20" borderId="82" xfId="0" applyFont="1" applyFill="1" applyBorder="1" applyAlignment="1">
      <alignment horizontal="center" vertical="center"/>
    </xf>
    <xf numFmtId="2" fontId="1" fillId="0" borderId="91" xfId="0" applyNumberFormat="1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0" borderId="102" xfId="0" applyBorder="1" applyAlignment="1">
      <alignment vertical="center"/>
    </xf>
    <xf numFmtId="0" fontId="2" fillId="0" borderId="10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4" fillId="23" borderId="0" xfId="0" applyFont="1" applyFill="1" applyBorder="1" applyAlignment="1">
      <alignment/>
    </xf>
    <xf numFmtId="0" fontId="10" fillId="23" borderId="0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/>
    </xf>
    <xf numFmtId="0" fontId="4" fillId="23" borderId="108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09" xfId="0" applyBorder="1" applyAlignment="1">
      <alignment/>
    </xf>
    <xf numFmtId="0" fontId="9" fillId="0" borderId="10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64" fontId="0" fillId="0" borderId="109" xfId="0" applyNumberForma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" fillId="0" borderId="43" xfId="56" applyFont="1" applyFill="1" applyBorder="1" applyAlignment="1">
      <alignment horizontal="center" wrapText="1"/>
      <protection/>
    </xf>
    <xf numFmtId="0" fontId="1" fillId="0" borderId="44" xfId="56" applyFont="1" applyFill="1" applyBorder="1" applyAlignment="1">
      <alignment horizontal="center" vertical="center" wrapText="1"/>
      <protection/>
    </xf>
    <xf numFmtId="0" fontId="1" fillId="0" borderId="44" xfId="56" applyFont="1" applyFill="1" applyBorder="1" applyAlignment="1">
      <alignment horizontal="center" wrapText="1"/>
      <protection/>
    </xf>
    <xf numFmtId="0" fontId="1" fillId="0" borderId="44" xfId="56" applyFont="1" applyFill="1" applyBorder="1" applyAlignment="1">
      <alignment horizontal="left" wrapText="1"/>
      <protection/>
    </xf>
    <xf numFmtId="0" fontId="1" fillId="0" borderId="111" xfId="56" applyFont="1" applyFill="1" applyBorder="1" applyAlignment="1">
      <alignment horizontal="center" vertical="center" wrapText="1"/>
      <protection/>
    </xf>
    <xf numFmtId="164" fontId="1" fillId="0" borderId="112" xfId="56" applyNumberFormat="1" applyFont="1" applyFill="1" applyBorder="1" applyAlignment="1">
      <alignment horizontal="center" vertical="center" wrapText="1"/>
      <protection/>
    </xf>
    <xf numFmtId="0" fontId="2" fillId="0" borderId="44" xfId="56" applyBorder="1" applyAlignment="1">
      <alignment horizontal="center" vertical="center"/>
      <protection/>
    </xf>
    <xf numFmtId="0" fontId="1" fillId="0" borderId="112" xfId="56" applyFont="1" applyFill="1" applyBorder="1" applyAlignment="1">
      <alignment horizontal="center" vertical="center" wrapText="1"/>
      <protection/>
    </xf>
    <xf numFmtId="0" fontId="1" fillId="0" borderId="45" xfId="56" applyFont="1" applyFill="1" applyBorder="1" applyAlignment="1">
      <alignment horizontal="center" vertical="center" wrapText="1"/>
      <protection/>
    </xf>
    <xf numFmtId="0" fontId="1" fillId="0" borderId="113" xfId="56" applyFont="1" applyFill="1" applyBorder="1" applyAlignment="1">
      <alignment horizontal="center" vertical="center" wrapText="1"/>
      <protection/>
    </xf>
    <xf numFmtId="164" fontId="1" fillId="0" borderId="43" xfId="56" applyNumberFormat="1" applyFont="1" applyFill="1" applyBorder="1" applyAlignment="1">
      <alignment horizontal="center" vertical="center" wrapText="1"/>
      <protection/>
    </xf>
    <xf numFmtId="164" fontId="2" fillId="0" borderId="44" xfId="56" applyNumberFormat="1" applyBorder="1" applyAlignment="1">
      <alignment horizontal="center" vertical="center"/>
      <protection/>
    </xf>
    <xf numFmtId="164" fontId="1" fillId="0" borderId="114" xfId="56" applyNumberFormat="1" applyFont="1" applyFill="1" applyBorder="1" applyAlignment="1">
      <alignment horizontal="center" vertical="center" wrapText="1"/>
      <protection/>
    </xf>
    <xf numFmtId="0" fontId="8" fillId="20" borderId="115" xfId="56" applyFont="1" applyFill="1" applyBorder="1" applyAlignment="1">
      <alignment horizontal="center" vertical="center" wrapText="1"/>
      <protection/>
    </xf>
    <xf numFmtId="164" fontId="1" fillId="0" borderId="111" xfId="56" applyNumberFormat="1" applyFont="1" applyFill="1" applyBorder="1" applyAlignment="1">
      <alignment horizontal="center" vertical="center" wrapText="1"/>
      <protection/>
    </xf>
    <xf numFmtId="0" fontId="1" fillId="0" borderId="43" xfId="56" applyFont="1" applyFill="1" applyBorder="1" applyAlignment="1">
      <alignment horizontal="center" vertical="center" wrapText="1"/>
      <protection/>
    </xf>
    <xf numFmtId="0" fontId="0" fillId="23" borderId="116" xfId="0" applyFill="1" applyBorder="1" applyAlignment="1">
      <alignment/>
    </xf>
    <xf numFmtId="0" fontId="0" fillId="23" borderId="69" xfId="0" applyFill="1" applyBorder="1" applyAlignment="1">
      <alignment/>
    </xf>
    <xf numFmtId="0" fontId="9" fillId="23" borderId="69" xfId="0" applyFont="1" applyFill="1" applyBorder="1" applyAlignment="1">
      <alignment horizontal="center" vertical="center"/>
    </xf>
    <xf numFmtId="0" fontId="0" fillId="23" borderId="69" xfId="0" applyFill="1" applyBorder="1" applyAlignment="1">
      <alignment horizontal="center" vertical="center"/>
    </xf>
    <xf numFmtId="0" fontId="4" fillId="23" borderId="72" xfId="0" applyFont="1" applyFill="1" applyBorder="1" applyAlignment="1">
      <alignment/>
    </xf>
    <xf numFmtId="0" fontId="10" fillId="26" borderId="107" xfId="56" applyFont="1" applyFill="1" applyBorder="1" applyAlignment="1">
      <alignment horizontal="center" vertical="center" textRotation="90"/>
      <protection/>
    </xf>
    <xf numFmtId="0" fontId="4" fillId="26" borderId="117" xfId="56" applyFont="1" applyFill="1" applyBorder="1" applyAlignment="1">
      <alignment horizontal="center" vertical="center" textRotation="90"/>
      <protection/>
    </xf>
    <xf numFmtId="0" fontId="4" fillId="26" borderId="117" xfId="56" applyFont="1" applyFill="1" applyBorder="1" applyAlignment="1">
      <alignment horizontal="center" vertical="center"/>
      <protection/>
    </xf>
    <xf numFmtId="0" fontId="4" fillId="26" borderId="118" xfId="56" applyFont="1" applyFill="1" applyBorder="1" applyAlignment="1">
      <alignment horizontal="center" vertical="center"/>
      <protection/>
    </xf>
    <xf numFmtId="164" fontId="4" fillId="26" borderId="119" xfId="56" applyNumberFormat="1" applyFont="1" applyFill="1" applyBorder="1" applyAlignment="1">
      <alignment horizontal="center" vertical="center"/>
      <protection/>
    </xf>
    <xf numFmtId="0" fontId="4" fillId="26" borderId="119" xfId="56" applyFont="1" applyFill="1" applyBorder="1" applyAlignment="1">
      <alignment horizontal="center" vertical="center"/>
      <protection/>
    </xf>
    <xf numFmtId="164" fontId="4" fillId="26" borderId="117" xfId="56" applyNumberFormat="1" applyFont="1" applyFill="1" applyBorder="1" applyAlignment="1">
      <alignment horizontal="center" vertical="center"/>
      <protection/>
    </xf>
    <xf numFmtId="164" fontId="4" fillId="26" borderId="118" xfId="56" applyNumberFormat="1" applyFont="1" applyFill="1" applyBorder="1" applyAlignment="1">
      <alignment horizontal="center" vertical="center"/>
      <protection/>
    </xf>
    <xf numFmtId="0" fontId="4" fillId="26" borderId="120" xfId="56" applyFont="1" applyFill="1" applyBorder="1" applyAlignment="1">
      <alignment horizontal="center" vertical="center" textRotation="90"/>
      <protection/>
    </xf>
    <xf numFmtId="0" fontId="25" fillId="0" borderId="116" xfId="0" applyFont="1" applyBorder="1" applyAlignment="1">
      <alignment vertical="center"/>
    </xf>
    <xf numFmtId="0" fontId="26" fillId="0" borderId="69" xfId="0" applyFont="1" applyBorder="1" applyAlignment="1">
      <alignment horizontal="center" vertical="center"/>
    </xf>
    <xf numFmtId="0" fontId="26" fillId="0" borderId="69" xfId="0" applyFont="1" applyBorder="1" applyAlignment="1">
      <alignment vertical="center"/>
    </xf>
    <xf numFmtId="0" fontId="27" fillId="0" borderId="72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23" borderId="0" xfId="0" applyNumberFormat="1" applyFont="1" applyFill="1" applyBorder="1" applyAlignment="1">
      <alignment horizontal="center" vertical="center"/>
    </xf>
    <xf numFmtId="164" fontId="4" fillId="23" borderId="121" xfId="0" applyNumberFormat="1" applyFont="1" applyFill="1" applyBorder="1" applyAlignment="1">
      <alignment horizontal="center" vertical="center"/>
    </xf>
    <xf numFmtId="0" fontId="4" fillId="26" borderId="122" xfId="56" applyFont="1" applyFill="1" applyBorder="1" applyAlignment="1">
      <alignment horizontal="center" vertical="center" textRotation="90"/>
      <protection/>
    </xf>
    <xf numFmtId="165" fontId="24" fillId="23" borderId="69" xfId="0" applyNumberFormat="1" applyFont="1" applyFill="1" applyBorder="1" applyAlignment="1">
      <alignment horizontal="center" vertical="center"/>
    </xf>
    <xf numFmtId="165" fontId="24" fillId="23" borderId="70" xfId="0" applyNumberFormat="1" applyFont="1" applyFill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4" fillId="23" borderId="69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20" borderId="123" xfId="0" applyFont="1" applyFill="1" applyBorder="1" applyAlignment="1">
      <alignment horizontal="center" vertical="center" textRotation="90"/>
    </xf>
    <xf numFmtId="0" fontId="3" fillId="20" borderId="124" xfId="0" applyFont="1" applyFill="1" applyBorder="1" applyAlignment="1">
      <alignment horizontal="center" vertical="center" textRotation="90"/>
    </xf>
    <xf numFmtId="0" fontId="3" fillId="20" borderId="125" xfId="0" applyFont="1" applyFill="1" applyBorder="1" applyAlignment="1">
      <alignment horizontal="center" vertical="center" textRotation="90"/>
    </xf>
    <xf numFmtId="0" fontId="4" fillId="23" borderId="121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/>
    </xf>
    <xf numFmtId="0" fontId="4" fillId="23" borderId="71" xfId="0" applyFont="1" applyFill="1" applyBorder="1" applyAlignment="1">
      <alignment horizontal="center" vertical="center"/>
    </xf>
    <xf numFmtId="0" fontId="4" fillId="26" borderId="0" xfId="56" applyFont="1" applyFill="1" applyBorder="1" applyAlignment="1">
      <alignment horizontal="center" vertical="center" textRotation="90"/>
      <protection/>
    </xf>
    <xf numFmtId="0" fontId="4" fillId="26" borderId="107" xfId="56" applyFont="1" applyFill="1" applyBorder="1" applyAlignment="1">
      <alignment horizontal="center" vertical="center" textRotation="90"/>
      <protection/>
    </xf>
    <xf numFmtId="0" fontId="4" fillId="26" borderId="121" xfId="56" applyFont="1" applyFill="1" applyBorder="1" applyAlignment="1">
      <alignment horizontal="center" vertical="center" textRotation="90"/>
      <protection/>
    </xf>
    <xf numFmtId="164" fontId="4" fillId="23" borderId="108" xfId="0" applyNumberFormat="1" applyFont="1" applyFill="1" applyBorder="1" applyAlignment="1">
      <alignment horizontal="center" vertical="center"/>
    </xf>
    <xf numFmtId="0" fontId="4" fillId="23" borderId="108" xfId="0" applyFont="1" applyFill="1" applyBorder="1" applyAlignment="1">
      <alignment horizontal="center" vertical="center"/>
    </xf>
    <xf numFmtId="0" fontId="7" fillId="26" borderId="0" xfId="56" applyFont="1" applyFill="1" applyBorder="1" applyAlignment="1">
      <alignment horizontal="center" vertical="center" textRotation="90"/>
      <protection/>
    </xf>
    <xf numFmtId="0" fontId="7" fillId="26" borderId="107" xfId="56" applyFont="1" applyFill="1" applyBorder="1" applyAlignment="1">
      <alignment horizontal="center" vertical="center" textRotation="90"/>
      <protection/>
    </xf>
    <xf numFmtId="0" fontId="4" fillId="26" borderId="106" xfId="56" applyFont="1" applyFill="1" applyBorder="1" applyAlignment="1">
      <alignment horizontal="center" vertical="center"/>
      <protection/>
    </xf>
    <xf numFmtId="0" fontId="4" fillId="26" borderId="107" xfId="56" applyFont="1" applyFill="1" applyBorder="1" applyAlignment="1">
      <alignment horizontal="center" vertical="center"/>
      <protection/>
    </xf>
    <xf numFmtId="0" fontId="5" fillId="27" borderId="124" xfId="0" applyFont="1" applyFill="1" applyBorder="1" applyAlignment="1">
      <alignment horizontal="center" vertical="center" textRotation="90"/>
    </xf>
    <xf numFmtId="0" fontId="5" fillId="27" borderId="125" xfId="0" applyFont="1" applyFill="1" applyBorder="1" applyAlignment="1">
      <alignment horizontal="center" vertical="center" textRotation="90"/>
    </xf>
    <xf numFmtId="0" fontId="5" fillId="16" borderId="123" xfId="0" applyFont="1" applyFill="1" applyBorder="1" applyAlignment="1">
      <alignment horizontal="center" vertical="center" textRotation="90"/>
    </xf>
    <xf numFmtId="0" fontId="5" fillId="16" borderId="124" xfId="0" applyFont="1" applyFill="1" applyBorder="1" applyAlignment="1">
      <alignment horizontal="center" vertical="center" textRotation="90"/>
    </xf>
    <xf numFmtId="0" fontId="5" fillId="16" borderId="125" xfId="0" applyFont="1" applyFill="1" applyBorder="1" applyAlignment="1">
      <alignment horizontal="center" vertical="center" textRotation="90"/>
    </xf>
    <xf numFmtId="0" fontId="5" fillId="25" borderId="123" xfId="0" applyFont="1" applyFill="1" applyBorder="1" applyAlignment="1">
      <alignment horizontal="center" vertical="center" textRotation="90"/>
    </xf>
    <xf numFmtId="0" fontId="5" fillId="25" borderId="124" xfId="0" applyFont="1" applyFill="1" applyBorder="1" applyAlignment="1">
      <alignment horizontal="center" vertical="center" textRotation="90"/>
    </xf>
    <xf numFmtId="0" fontId="5" fillId="25" borderId="125" xfId="0" applyFont="1" applyFill="1" applyBorder="1" applyAlignment="1">
      <alignment horizontal="center" vertical="center" textRotation="90"/>
    </xf>
    <xf numFmtId="0" fontId="3" fillId="11" borderId="123" xfId="0" applyFont="1" applyFill="1" applyBorder="1" applyAlignment="1">
      <alignment horizontal="center" vertical="center" textRotation="90"/>
    </xf>
    <xf numFmtId="0" fontId="3" fillId="11" borderId="124" xfId="0" applyFont="1" applyFill="1" applyBorder="1" applyAlignment="1">
      <alignment horizontal="center" vertical="center" textRotation="90"/>
    </xf>
    <xf numFmtId="0" fontId="3" fillId="11" borderId="125" xfId="0" applyFont="1" applyFill="1" applyBorder="1" applyAlignment="1">
      <alignment horizontal="center" vertical="center" textRotation="90"/>
    </xf>
    <xf numFmtId="0" fontId="14" fillId="23" borderId="126" xfId="0" applyFont="1" applyFill="1" applyBorder="1" applyAlignment="1">
      <alignment horizontal="center" vertical="center"/>
    </xf>
    <xf numFmtId="0" fontId="14" fillId="23" borderId="78" xfId="0" applyFont="1" applyFill="1" applyBorder="1" applyAlignment="1">
      <alignment horizontal="center" vertical="center"/>
    </xf>
    <xf numFmtId="0" fontId="1" fillId="23" borderId="78" xfId="0" applyFont="1" applyFill="1" applyBorder="1" applyAlignment="1">
      <alignment horizontal="center" vertical="center"/>
    </xf>
    <xf numFmtId="0" fontId="1" fillId="23" borderId="84" xfId="0" applyFont="1" applyFill="1" applyBorder="1" applyAlignment="1">
      <alignment horizontal="center" vertical="center"/>
    </xf>
    <xf numFmtId="0" fontId="1" fillId="23" borderId="92" xfId="0" applyFont="1" applyFill="1" applyBorder="1" applyAlignment="1">
      <alignment horizontal="center" vertical="center"/>
    </xf>
    <xf numFmtId="0" fontId="1" fillId="23" borderId="127" xfId="0" applyFont="1" applyFill="1" applyBorder="1" applyAlignment="1">
      <alignment horizontal="center" vertical="center"/>
    </xf>
    <xf numFmtId="0" fontId="1" fillId="23" borderId="90" xfId="0" applyFont="1" applyFill="1" applyBorder="1" applyAlignment="1">
      <alignment horizontal="center" vertical="center"/>
    </xf>
    <xf numFmtId="0" fontId="1" fillId="23" borderId="99" xfId="0" applyFont="1" applyFill="1" applyBorder="1" applyAlignment="1">
      <alignment horizontal="center" vertical="center"/>
    </xf>
    <xf numFmtId="0" fontId="9" fillId="23" borderId="116" xfId="0" applyFont="1" applyFill="1" applyBorder="1" applyAlignment="1">
      <alignment horizontal="center" vertical="center" textRotation="90"/>
    </xf>
    <xf numFmtId="0" fontId="9" fillId="23" borderId="72" xfId="0" applyFont="1" applyFill="1" applyBorder="1" applyAlignment="1">
      <alignment horizontal="center" vertical="center" textRotation="90"/>
    </xf>
    <xf numFmtId="0" fontId="9" fillId="23" borderId="70" xfId="0" applyFont="1" applyFill="1" applyBorder="1" applyAlignment="1">
      <alignment horizontal="center" vertical="center" textRotation="90"/>
    </xf>
    <xf numFmtId="0" fontId="9" fillId="23" borderId="71" xfId="0" applyFont="1" applyFill="1" applyBorder="1" applyAlignment="1">
      <alignment horizontal="center" vertical="center" textRotation="90"/>
    </xf>
    <xf numFmtId="0" fontId="8" fillId="22" borderId="34" xfId="0" applyFont="1" applyFill="1" applyBorder="1" applyAlignment="1">
      <alignment horizontal="center" vertical="center"/>
    </xf>
    <xf numFmtId="0" fontId="8" fillId="22" borderId="109" xfId="0" applyFont="1" applyFill="1" applyBorder="1" applyAlignment="1">
      <alignment horizontal="center" vertical="center"/>
    </xf>
    <xf numFmtId="0" fontId="8" fillId="22" borderId="110" xfId="0" applyFont="1" applyFill="1" applyBorder="1" applyAlignment="1">
      <alignment horizontal="center" vertical="center"/>
    </xf>
    <xf numFmtId="0" fontId="0" fillId="22" borderId="128" xfId="0" applyFill="1" applyBorder="1" applyAlignment="1">
      <alignment horizontal="center" vertical="center"/>
    </xf>
    <xf numFmtId="0" fontId="0" fillId="22" borderId="129" xfId="0" applyFill="1" applyBorder="1" applyAlignment="1">
      <alignment horizontal="center" vertical="center"/>
    </xf>
    <xf numFmtId="0" fontId="0" fillId="22" borderId="95" xfId="0" applyFill="1" applyBorder="1" applyAlignment="1">
      <alignment horizontal="center" vertical="center"/>
    </xf>
    <xf numFmtId="0" fontId="8" fillId="22" borderId="116" xfId="0" applyFont="1" applyFill="1" applyBorder="1" applyAlignment="1">
      <alignment horizontal="center" vertical="center"/>
    </xf>
    <xf numFmtId="0" fontId="8" fillId="22" borderId="72" xfId="0" applyFont="1" applyFill="1" applyBorder="1" applyAlignment="1">
      <alignment horizontal="center" vertical="center"/>
    </xf>
    <xf numFmtId="0" fontId="9" fillId="22" borderId="70" xfId="0" applyFont="1" applyFill="1" applyBorder="1" applyAlignment="1">
      <alignment horizontal="center" vertical="center" textRotation="90"/>
    </xf>
    <xf numFmtId="0" fontId="9" fillId="22" borderId="71" xfId="0" applyFont="1" applyFill="1" applyBorder="1" applyAlignment="1">
      <alignment horizontal="center" vertical="center" textRotation="90"/>
    </xf>
    <xf numFmtId="0" fontId="11" fillId="22" borderId="116" xfId="0" applyFont="1" applyFill="1" applyBorder="1" applyAlignment="1">
      <alignment horizontal="center" vertical="center"/>
    </xf>
    <xf numFmtId="0" fontId="11" fillId="22" borderId="69" xfId="0" applyFont="1" applyFill="1" applyBorder="1" applyAlignment="1">
      <alignment horizontal="center" vertical="center"/>
    </xf>
    <xf numFmtId="0" fontId="11" fillId="22" borderId="70" xfId="0" applyFont="1" applyFill="1" applyBorder="1" applyAlignment="1">
      <alignment horizontal="center" vertical="center"/>
    </xf>
    <xf numFmtId="0" fontId="20" fillId="22" borderId="128" xfId="0" applyFont="1" applyFill="1" applyBorder="1" applyAlignment="1">
      <alignment horizontal="center" vertical="center" textRotation="90"/>
    </xf>
    <xf numFmtId="0" fontId="20" fillId="22" borderId="129" xfId="0" applyFont="1" applyFill="1" applyBorder="1" applyAlignment="1">
      <alignment horizontal="center" vertical="center" textRotation="90"/>
    </xf>
    <xf numFmtId="0" fontId="20" fillId="22" borderId="95" xfId="0" applyFont="1" applyFill="1" applyBorder="1" applyAlignment="1">
      <alignment horizontal="center" vertical="center" textRotation="90"/>
    </xf>
    <xf numFmtId="0" fontId="1" fillId="23" borderId="126" xfId="0" applyFont="1" applyFill="1" applyBorder="1" applyAlignment="1">
      <alignment horizontal="center" vertical="center"/>
    </xf>
    <xf numFmtId="0" fontId="1" fillId="23" borderId="130" xfId="0" applyFont="1" applyFill="1" applyBorder="1" applyAlignment="1">
      <alignment horizontal="center" vertical="center"/>
    </xf>
    <xf numFmtId="0" fontId="1" fillId="23" borderId="131" xfId="0" applyFont="1" applyFill="1" applyBorder="1" applyAlignment="1">
      <alignment horizontal="center" vertical="center"/>
    </xf>
    <xf numFmtId="0" fontId="9" fillId="22" borderId="71" xfId="0" applyFont="1" applyFill="1" applyBorder="1" applyAlignment="1">
      <alignment horizontal="center" vertical="center"/>
    </xf>
    <xf numFmtId="0" fontId="20" fillId="22" borderId="70" xfId="0" applyFont="1" applyFill="1" applyBorder="1" applyAlignment="1">
      <alignment horizontal="center" vertical="center" textRotation="90"/>
    </xf>
    <xf numFmtId="0" fontId="20" fillId="22" borderId="71" xfId="0" applyFont="1" applyFill="1" applyBorder="1" applyAlignment="1">
      <alignment horizontal="center" vertical="center" textRotation="90"/>
    </xf>
    <xf numFmtId="0" fontId="20" fillId="22" borderId="102" xfId="0" applyFont="1" applyFill="1" applyBorder="1" applyAlignment="1">
      <alignment horizontal="center" vertical="center" textRotation="90"/>
    </xf>
    <xf numFmtId="0" fontId="0" fillId="0" borderId="11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2" xfId="0" applyBorder="1" applyAlignment="1">
      <alignment horizontal="center"/>
    </xf>
    <xf numFmtId="0" fontId="5" fillId="17" borderId="129" xfId="0" applyFont="1" applyFill="1" applyBorder="1" applyAlignment="1">
      <alignment horizontal="center" vertical="center" textRotation="90"/>
    </xf>
    <xf numFmtId="0" fontId="5" fillId="17" borderId="95" xfId="0" applyFont="1" applyFill="1" applyBorder="1" applyAlignment="1">
      <alignment horizontal="center" vertical="center" textRotation="90"/>
    </xf>
    <xf numFmtId="0" fontId="5" fillId="12" borderId="128" xfId="0" applyFont="1" applyFill="1" applyBorder="1" applyAlignment="1">
      <alignment horizontal="center" vertical="center" textRotation="90"/>
    </xf>
    <xf numFmtId="0" fontId="5" fillId="12" borderId="129" xfId="0" applyFont="1" applyFill="1" applyBorder="1" applyAlignment="1">
      <alignment horizontal="center" vertical="center" textRotation="90"/>
    </xf>
    <xf numFmtId="0" fontId="5" fillId="12" borderId="95" xfId="0" applyFont="1" applyFill="1" applyBorder="1" applyAlignment="1">
      <alignment horizontal="center" vertical="center" textRotation="90"/>
    </xf>
    <xf numFmtId="0" fontId="5" fillId="25" borderId="49" xfId="0" applyFont="1" applyFill="1" applyBorder="1" applyAlignment="1">
      <alignment horizontal="center" vertical="center" textRotation="90"/>
    </xf>
    <xf numFmtId="0" fontId="5" fillId="25" borderId="60" xfId="0" applyFont="1" applyFill="1" applyBorder="1" applyAlignment="1">
      <alignment horizontal="center" vertical="center" textRotation="90"/>
    </xf>
    <xf numFmtId="0" fontId="5" fillId="25" borderId="64" xfId="0" applyFont="1" applyFill="1" applyBorder="1" applyAlignment="1">
      <alignment horizontal="center" vertical="center" textRotation="90"/>
    </xf>
    <xf numFmtId="0" fontId="5" fillId="25" borderId="55" xfId="0" applyFont="1" applyFill="1" applyBorder="1" applyAlignment="1">
      <alignment horizontal="center" vertical="center" textRotation="90"/>
    </xf>
    <xf numFmtId="0" fontId="3" fillId="11" borderId="49" xfId="0" applyFont="1" applyFill="1" applyBorder="1" applyAlignment="1">
      <alignment horizontal="center" vertical="center" textRotation="90"/>
    </xf>
    <xf numFmtId="0" fontId="3" fillId="11" borderId="60" xfId="0" applyFont="1" applyFill="1" applyBorder="1" applyAlignment="1">
      <alignment horizontal="center" vertical="center" textRotation="90"/>
    </xf>
    <xf numFmtId="0" fontId="3" fillId="11" borderId="64" xfId="0" applyFont="1" applyFill="1" applyBorder="1" applyAlignment="1">
      <alignment horizontal="center" vertical="center" textRotation="90"/>
    </xf>
    <xf numFmtId="0" fontId="3" fillId="11" borderId="55" xfId="0" applyFont="1" applyFill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5" fillId="28" borderId="34" xfId="48" applyFont="1" applyFill="1" applyBorder="1" applyAlignment="1" applyProtection="1">
      <alignment horizontal="center" vertical="center"/>
      <protection/>
    </xf>
    <xf numFmtId="0" fontId="5" fillId="28" borderId="109" xfId="48" applyFont="1" applyFill="1" applyBorder="1" applyAlignment="1" applyProtection="1">
      <alignment horizontal="center" vertical="center"/>
      <protection/>
    </xf>
    <xf numFmtId="0" fontId="5" fillId="28" borderId="107" xfId="48" applyFont="1" applyFill="1" applyBorder="1" applyAlignment="1" applyProtection="1">
      <alignment horizontal="center" vertical="center"/>
      <protection/>
    </xf>
    <xf numFmtId="0" fontId="5" fillId="28" borderId="102" xfId="48" applyFont="1" applyFill="1" applyBorder="1" applyAlignment="1" applyProtection="1">
      <alignment horizontal="center" vertical="center"/>
      <protection/>
    </xf>
    <xf numFmtId="0" fontId="12" fillId="28" borderId="34" xfId="0" applyFont="1" applyFill="1" applyBorder="1" applyAlignment="1">
      <alignment horizontal="center" vertical="center"/>
    </xf>
    <xf numFmtId="0" fontId="12" fillId="28" borderId="109" xfId="0" applyFont="1" applyFill="1" applyBorder="1" applyAlignment="1">
      <alignment horizontal="center" vertical="center"/>
    </xf>
    <xf numFmtId="0" fontId="12" fillId="28" borderId="110" xfId="0" applyFont="1" applyFill="1" applyBorder="1" applyAlignment="1">
      <alignment horizontal="center" vertical="center"/>
    </xf>
    <xf numFmtId="0" fontId="13" fillId="22" borderId="72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71" xfId="0" applyFont="1" applyFill="1" applyBorder="1" applyAlignment="1">
      <alignment horizontal="center" vertical="center"/>
    </xf>
    <xf numFmtId="0" fontId="0" fillId="22" borderId="116" xfId="0" applyFill="1" applyBorder="1" applyAlignment="1">
      <alignment horizontal="center"/>
    </xf>
    <xf numFmtId="0" fontId="0" fillId="22" borderId="69" xfId="0" applyFill="1" applyBorder="1" applyAlignment="1">
      <alignment horizontal="center"/>
    </xf>
    <xf numFmtId="0" fontId="0" fillId="22" borderId="7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rmal_Hoja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yotrial.com/" TargetMode="External" /><Relationship Id="rId3" Type="http://schemas.openxmlformats.org/officeDocument/2006/relationships/hyperlink" Target="http://www.yotrial.com/" TargetMode="External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7.jpe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104775</xdr:colOff>
      <xdr:row>0</xdr:row>
      <xdr:rowOff>47625</xdr:rowOff>
    </xdr:from>
    <xdr:to>
      <xdr:col>53</xdr:col>
      <xdr:colOff>9525</xdr:colOff>
      <xdr:row>0</xdr:row>
      <xdr:rowOff>1409700</xdr:rowOff>
    </xdr:to>
    <xdr:pic>
      <xdr:nvPicPr>
        <xdr:cNvPr id="1" name="1 Imagen" descr="TRIAL_S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47625"/>
          <a:ext cx="1628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5</xdr:col>
      <xdr:colOff>752475</xdr:colOff>
      <xdr:row>0</xdr:row>
      <xdr:rowOff>1419225</xdr:rowOff>
    </xdr:to>
    <xdr:pic>
      <xdr:nvPicPr>
        <xdr:cNvPr id="2" name="2 Imagen" descr="FMC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3543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276225</xdr:colOff>
      <xdr:row>0</xdr:row>
      <xdr:rowOff>38100</xdr:rowOff>
    </xdr:from>
    <xdr:to>
      <xdr:col>46</xdr:col>
      <xdr:colOff>28575</xdr:colOff>
      <xdr:row>0</xdr:row>
      <xdr:rowOff>1419225</xdr:rowOff>
    </xdr:to>
    <xdr:pic>
      <xdr:nvPicPr>
        <xdr:cNvPr id="3" name="3 Imagen" descr="LOGO_YOTRIAL.CO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73050" y="38100"/>
          <a:ext cx="1647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0</xdr:row>
      <xdr:rowOff>38100</xdr:rowOff>
    </xdr:from>
    <xdr:to>
      <xdr:col>8</xdr:col>
      <xdr:colOff>342900</xdr:colOff>
      <xdr:row>0</xdr:row>
      <xdr:rowOff>1409700</xdr:rowOff>
    </xdr:to>
    <xdr:pic>
      <xdr:nvPicPr>
        <xdr:cNvPr id="4" name="4 Imagen" descr="Logo_CD MOTOBIERZ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3810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5</xdr:col>
      <xdr:colOff>714375</xdr:colOff>
      <xdr:row>3</xdr:row>
      <xdr:rowOff>38100</xdr:rowOff>
    </xdr:to>
    <xdr:pic>
      <xdr:nvPicPr>
        <xdr:cNvPr id="5" name="5 Imagen" descr="LOGO TTnormal-fino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447800"/>
          <a:ext cx="3524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12</xdr:row>
      <xdr:rowOff>85725</xdr:rowOff>
    </xdr:from>
    <xdr:to>
      <xdr:col>2</xdr:col>
      <xdr:colOff>762000</xdr:colOff>
      <xdr:row>20</xdr:row>
      <xdr:rowOff>38100</xdr:rowOff>
    </xdr:to>
    <xdr:pic>
      <xdr:nvPicPr>
        <xdr:cNvPr id="1" name="1 Imagen" descr="LOGO_YOTRIAL.CO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81350"/>
          <a:ext cx="2038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219075</xdr:colOff>
      <xdr:row>0</xdr:row>
      <xdr:rowOff>19050</xdr:rowOff>
    </xdr:from>
    <xdr:to>
      <xdr:col>29</xdr:col>
      <xdr:colOff>285750</xdr:colOff>
      <xdr:row>2</xdr:row>
      <xdr:rowOff>161925</xdr:rowOff>
    </xdr:to>
    <xdr:pic>
      <xdr:nvPicPr>
        <xdr:cNvPr id="2" name="2 Imagen" descr="TRIAL_SE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19050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4</xdr:col>
      <xdr:colOff>533400</xdr:colOff>
      <xdr:row>2</xdr:row>
      <xdr:rowOff>962025</xdr:rowOff>
    </xdr:to>
    <xdr:pic>
      <xdr:nvPicPr>
        <xdr:cNvPr id="1" name="1 Imagen" descr="FMC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3162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0</xdr:row>
      <xdr:rowOff>47625</xdr:rowOff>
    </xdr:from>
    <xdr:to>
      <xdr:col>18</xdr:col>
      <xdr:colOff>152400</xdr:colOff>
      <xdr:row>2</xdr:row>
      <xdr:rowOff>1000125</xdr:rowOff>
    </xdr:to>
    <xdr:pic>
      <xdr:nvPicPr>
        <xdr:cNvPr id="2" name="2 Imagen" descr="TRIAL_S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47625"/>
          <a:ext cx="16478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28575</xdr:rowOff>
    </xdr:from>
    <xdr:to>
      <xdr:col>5</xdr:col>
      <xdr:colOff>2019300</xdr:colOff>
      <xdr:row>2</xdr:row>
      <xdr:rowOff>1009650</xdr:rowOff>
    </xdr:to>
    <xdr:pic>
      <xdr:nvPicPr>
        <xdr:cNvPr id="3" name="3 Imagen" descr="LOGO_YOTRIAL.CO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28575"/>
          <a:ext cx="1657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57</xdr:row>
      <xdr:rowOff>38100</xdr:rowOff>
    </xdr:from>
    <xdr:to>
      <xdr:col>5</xdr:col>
      <xdr:colOff>962025</xdr:colOff>
      <xdr:row>62</xdr:row>
      <xdr:rowOff>152400</xdr:rowOff>
    </xdr:to>
    <xdr:pic>
      <xdr:nvPicPr>
        <xdr:cNvPr id="4" name="4 Imagen" descr="Logo_Cy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13020675"/>
          <a:ext cx="1704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19050</xdr:rowOff>
    </xdr:from>
    <xdr:to>
      <xdr:col>3</xdr:col>
      <xdr:colOff>714375</xdr:colOff>
      <xdr:row>62</xdr:row>
      <xdr:rowOff>190500</xdr:rowOff>
    </xdr:to>
    <xdr:pic>
      <xdr:nvPicPr>
        <xdr:cNvPr id="5" name="5 Imagen" descr="ANTELCO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3001625"/>
          <a:ext cx="1562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57</xdr:row>
      <xdr:rowOff>9525</xdr:rowOff>
    </xdr:from>
    <xdr:to>
      <xdr:col>19</xdr:col>
      <xdr:colOff>0</xdr:colOff>
      <xdr:row>62</xdr:row>
      <xdr:rowOff>171450</xdr:rowOff>
    </xdr:to>
    <xdr:pic>
      <xdr:nvPicPr>
        <xdr:cNvPr id="6" name="6 Imagen" descr="BRIALT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12992100"/>
          <a:ext cx="1943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rial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2"/>
  <sheetViews>
    <sheetView tabSelected="1" zoomScale="85" zoomScaleNormal="85" zoomScalePageLayoutView="0" workbookViewId="0" topLeftCell="A1">
      <selection activeCell="J1" sqref="J1:AM1"/>
    </sheetView>
  </sheetViews>
  <sheetFormatPr defaultColWidth="11.421875" defaultRowHeight="15" customHeight="1"/>
  <cols>
    <col min="1" max="1" width="5.00390625" style="0" customWidth="1"/>
    <col min="2" max="2" width="4.57421875" style="0" hidden="1" customWidth="1"/>
    <col min="3" max="3" width="4.00390625" style="68" bestFit="1" customWidth="1"/>
    <col min="4" max="4" width="4.140625" style="0" bestFit="1" customWidth="1"/>
    <col min="5" max="5" width="29.421875" style="0" bestFit="1" customWidth="1"/>
    <col min="6" max="6" width="16.00390625" style="1" bestFit="1" customWidth="1"/>
    <col min="7" max="7" width="10.7109375" style="1" bestFit="1" customWidth="1"/>
    <col min="8" max="8" width="8.57421875" style="1" bestFit="1" customWidth="1"/>
    <col min="9" max="9" width="8.140625" style="2" bestFit="1" customWidth="1"/>
    <col min="10" max="10" width="6.421875" style="1" bestFit="1" customWidth="1"/>
    <col min="11" max="11" width="1.8515625" style="1" bestFit="1" customWidth="1"/>
    <col min="12" max="18" width="2.8515625" style="1" bestFit="1" customWidth="1"/>
    <col min="19" max="19" width="3.8515625" style="1" bestFit="1" customWidth="1"/>
    <col min="20" max="21" width="7.140625" style="2" bestFit="1" customWidth="1"/>
    <col min="22" max="22" width="3.140625" style="1" bestFit="1" customWidth="1"/>
    <col min="23" max="29" width="2.8515625" style="1" bestFit="1" customWidth="1"/>
    <col min="30" max="30" width="3.8515625" style="1" bestFit="1" customWidth="1"/>
    <col min="31" max="31" width="7.140625" style="2" bestFit="1" customWidth="1"/>
    <col min="32" max="38" width="2.8515625" style="1" bestFit="1" customWidth="1"/>
    <col min="39" max="39" width="3.8515625" style="1" bestFit="1" customWidth="1"/>
    <col min="40" max="40" width="7.140625" style="1" bestFit="1" customWidth="1"/>
    <col min="41" max="41" width="6.421875" style="1" bestFit="1" customWidth="1"/>
    <col min="42" max="42" width="1.8515625" style="1" bestFit="1" customWidth="1"/>
    <col min="43" max="43" width="3.8515625" style="1" bestFit="1" customWidth="1"/>
    <col min="44" max="44" width="3.140625" style="1" bestFit="1" customWidth="1"/>
    <col min="45" max="46" width="3.00390625" style="1" bestFit="1" customWidth="1"/>
    <col min="47" max="48" width="3.140625" style="1" bestFit="1" customWidth="1"/>
    <col min="49" max="49" width="7.140625" style="2" bestFit="1" customWidth="1"/>
    <col min="50" max="52" width="3.8515625" style="1" bestFit="1" customWidth="1"/>
    <col min="53" max="53" width="4.00390625" style="69" bestFit="1" customWidth="1"/>
    <col min="54" max="54" width="3.8515625" style="1" bestFit="1" customWidth="1"/>
  </cols>
  <sheetData>
    <row r="1" spans="1:54" ht="114" customHeight="1" thickBot="1">
      <c r="A1" s="251"/>
      <c r="B1" s="252"/>
      <c r="C1" s="253"/>
      <c r="D1" s="252"/>
      <c r="E1" s="252"/>
      <c r="F1" s="254"/>
      <c r="G1" s="303"/>
      <c r="H1" s="303"/>
      <c r="I1" s="303"/>
      <c r="J1" s="301" t="s">
        <v>274</v>
      </c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254"/>
      <c r="AO1" s="254"/>
      <c r="AP1" s="254"/>
      <c r="AQ1" s="254"/>
      <c r="AR1" s="254"/>
      <c r="AS1" s="254"/>
      <c r="AT1" s="254"/>
      <c r="AU1" s="254"/>
      <c r="AV1" s="254"/>
      <c r="AW1" s="255"/>
      <c r="AX1" s="254"/>
      <c r="AY1" s="254"/>
      <c r="AZ1" s="254"/>
      <c r="BA1" s="256"/>
      <c r="BB1" s="257"/>
    </row>
    <row r="2" spans="1:54" ht="29.25" customHeight="1">
      <c r="A2" s="274"/>
      <c r="B2" s="275"/>
      <c r="C2" s="276"/>
      <c r="D2" s="275"/>
      <c r="E2" s="275"/>
      <c r="F2" s="277"/>
      <c r="G2" s="302" t="s">
        <v>276</v>
      </c>
      <c r="H2" s="302"/>
      <c r="I2" s="302"/>
      <c r="J2" s="302" t="s">
        <v>275</v>
      </c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299">
        <v>40790</v>
      </c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300"/>
    </row>
    <row r="3" spans="1:54" s="45" customFormat="1" ht="12.75">
      <c r="A3" s="278"/>
      <c r="B3" s="247"/>
      <c r="C3" s="248"/>
      <c r="D3" s="247"/>
      <c r="E3" s="247"/>
      <c r="F3" s="249"/>
      <c r="G3" s="249"/>
      <c r="H3" s="250"/>
      <c r="I3" s="297" t="s">
        <v>150</v>
      </c>
      <c r="J3" s="296"/>
      <c r="K3" s="313"/>
      <c r="L3" s="307" t="s">
        <v>151</v>
      </c>
      <c r="M3" s="308"/>
      <c r="N3" s="308"/>
      <c r="O3" s="308"/>
      <c r="P3" s="308"/>
      <c r="Q3" s="308"/>
      <c r="R3" s="308"/>
      <c r="S3" s="308"/>
      <c r="T3" s="308"/>
      <c r="U3" s="308"/>
      <c r="V3" s="314"/>
      <c r="W3" s="307" t="s">
        <v>152</v>
      </c>
      <c r="X3" s="308"/>
      <c r="Y3" s="308"/>
      <c r="Z3" s="308"/>
      <c r="AA3" s="308"/>
      <c r="AB3" s="308"/>
      <c r="AC3" s="308"/>
      <c r="AD3" s="308"/>
      <c r="AE3" s="314"/>
      <c r="AF3" s="307" t="s">
        <v>153</v>
      </c>
      <c r="AG3" s="308"/>
      <c r="AH3" s="308"/>
      <c r="AI3" s="308"/>
      <c r="AJ3" s="308"/>
      <c r="AK3" s="308"/>
      <c r="AL3" s="308"/>
      <c r="AM3" s="308"/>
      <c r="AN3" s="308"/>
      <c r="AO3" s="308"/>
      <c r="AP3" s="314"/>
      <c r="AQ3" s="315" t="s">
        <v>134</v>
      </c>
      <c r="AR3" s="307" t="s">
        <v>154</v>
      </c>
      <c r="AS3" s="308"/>
      <c r="AT3" s="308"/>
      <c r="AU3" s="308"/>
      <c r="AV3" s="308"/>
      <c r="AW3" s="314"/>
      <c r="AX3" s="312" t="s">
        <v>28</v>
      </c>
      <c r="AY3" s="310" t="s">
        <v>127</v>
      </c>
      <c r="AZ3" s="307" t="s">
        <v>160</v>
      </c>
      <c r="BA3" s="308"/>
      <c r="BB3" s="309"/>
    </row>
    <row r="4" spans="1:54" s="46" customFormat="1" ht="46.5" thickBot="1">
      <c r="A4" s="317" t="s">
        <v>161</v>
      </c>
      <c r="B4" s="318"/>
      <c r="C4" s="279" t="s">
        <v>148</v>
      </c>
      <c r="D4" s="280" t="s">
        <v>149</v>
      </c>
      <c r="E4" s="281" t="s">
        <v>159</v>
      </c>
      <c r="F4" s="281" t="s">
        <v>158</v>
      </c>
      <c r="G4" s="281" t="s">
        <v>156</v>
      </c>
      <c r="H4" s="282" t="s">
        <v>157</v>
      </c>
      <c r="I4" s="283" t="s">
        <v>147</v>
      </c>
      <c r="J4" s="281" t="s">
        <v>138</v>
      </c>
      <c r="K4" s="282" t="s">
        <v>137</v>
      </c>
      <c r="L4" s="284" t="s">
        <v>140</v>
      </c>
      <c r="M4" s="281" t="s">
        <v>141</v>
      </c>
      <c r="N4" s="281" t="s">
        <v>142</v>
      </c>
      <c r="O4" s="281" t="s">
        <v>143</v>
      </c>
      <c r="P4" s="281" t="s">
        <v>144</v>
      </c>
      <c r="Q4" s="281" t="s">
        <v>145</v>
      </c>
      <c r="R4" s="281" t="s">
        <v>146</v>
      </c>
      <c r="S4" s="280" t="s">
        <v>139</v>
      </c>
      <c r="T4" s="285" t="s">
        <v>128</v>
      </c>
      <c r="U4" s="285" t="s">
        <v>138</v>
      </c>
      <c r="V4" s="282" t="s">
        <v>137</v>
      </c>
      <c r="W4" s="284" t="s">
        <v>140</v>
      </c>
      <c r="X4" s="281" t="s">
        <v>141</v>
      </c>
      <c r="Y4" s="281" t="s">
        <v>142</v>
      </c>
      <c r="Z4" s="281" t="s">
        <v>143</v>
      </c>
      <c r="AA4" s="281" t="s">
        <v>144</v>
      </c>
      <c r="AB4" s="281" t="s">
        <v>145</v>
      </c>
      <c r="AC4" s="281" t="s">
        <v>146</v>
      </c>
      <c r="AD4" s="280" t="s">
        <v>139</v>
      </c>
      <c r="AE4" s="286" t="s">
        <v>128</v>
      </c>
      <c r="AF4" s="284" t="s">
        <v>140</v>
      </c>
      <c r="AG4" s="281" t="s">
        <v>141</v>
      </c>
      <c r="AH4" s="281" t="s">
        <v>142</v>
      </c>
      <c r="AI4" s="281" t="s">
        <v>143</v>
      </c>
      <c r="AJ4" s="281" t="s">
        <v>144</v>
      </c>
      <c r="AK4" s="281" t="s">
        <v>145</v>
      </c>
      <c r="AL4" s="281" t="s">
        <v>146</v>
      </c>
      <c r="AM4" s="280" t="s">
        <v>139</v>
      </c>
      <c r="AN4" s="281" t="s">
        <v>128</v>
      </c>
      <c r="AO4" s="281" t="s">
        <v>138</v>
      </c>
      <c r="AP4" s="282" t="s">
        <v>137</v>
      </c>
      <c r="AQ4" s="316"/>
      <c r="AR4" s="284" t="s">
        <v>133</v>
      </c>
      <c r="AS4" s="281" t="s">
        <v>132</v>
      </c>
      <c r="AT4" s="281" t="s">
        <v>131</v>
      </c>
      <c r="AU4" s="281" t="s">
        <v>130</v>
      </c>
      <c r="AV4" s="281" t="s">
        <v>129</v>
      </c>
      <c r="AW4" s="286" t="s">
        <v>128</v>
      </c>
      <c r="AX4" s="298"/>
      <c r="AY4" s="311"/>
      <c r="AZ4" s="280" t="s">
        <v>126</v>
      </c>
      <c r="BA4" s="280" t="s">
        <v>135</v>
      </c>
      <c r="BB4" s="287" t="s">
        <v>136</v>
      </c>
    </row>
    <row r="5" spans="1:54" ht="15" customHeight="1">
      <c r="A5" s="319" t="s">
        <v>59</v>
      </c>
      <c r="B5" s="258" t="s">
        <v>59</v>
      </c>
      <c r="C5" s="259" t="s">
        <v>162</v>
      </c>
      <c r="D5" s="260" t="s">
        <v>112</v>
      </c>
      <c r="E5" s="261" t="s">
        <v>111</v>
      </c>
      <c r="F5" s="259" t="s">
        <v>67</v>
      </c>
      <c r="G5" s="259" t="s">
        <v>3</v>
      </c>
      <c r="H5" s="262" t="s">
        <v>9</v>
      </c>
      <c r="I5" s="263">
        <v>0.4510416666666667</v>
      </c>
      <c r="J5" s="264"/>
      <c r="K5" s="262"/>
      <c r="L5" s="265">
        <v>0</v>
      </c>
      <c r="M5" s="259">
        <v>3</v>
      </c>
      <c r="N5" s="259">
        <v>0</v>
      </c>
      <c r="O5" s="259">
        <v>5</v>
      </c>
      <c r="P5" s="259">
        <v>0</v>
      </c>
      <c r="Q5" s="259">
        <v>0</v>
      </c>
      <c r="R5" s="266">
        <v>0</v>
      </c>
      <c r="S5" s="267">
        <v>8</v>
      </c>
      <c r="T5" s="268">
        <v>0.0640277777777778</v>
      </c>
      <c r="U5" s="269"/>
      <c r="V5" s="262"/>
      <c r="W5" s="265">
        <v>0</v>
      </c>
      <c r="X5" s="259">
        <v>1</v>
      </c>
      <c r="Y5" s="259">
        <v>0</v>
      </c>
      <c r="Z5" s="259">
        <v>1</v>
      </c>
      <c r="AA5" s="259">
        <v>0</v>
      </c>
      <c r="AB5" s="259">
        <v>0</v>
      </c>
      <c r="AC5" s="266">
        <v>0</v>
      </c>
      <c r="AD5" s="267">
        <v>2</v>
      </c>
      <c r="AE5" s="270">
        <v>0.034942129629629615</v>
      </c>
      <c r="AF5" s="265">
        <v>0</v>
      </c>
      <c r="AG5" s="259">
        <v>0</v>
      </c>
      <c r="AH5" s="259">
        <v>0</v>
      </c>
      <c r="AI5" s="259">
        <v>0</v>
      </c>
      <c r="AJ5" s="259">
        <v>0</v>
      </c>
      <c r="AK5" s="259">
        <v>1</v>
      </c>
      <c r="AL5" s="266">
        <v>1</v>
      </c>
      <c r="AM5" s="267">
        <v>2</v>
      </c>
      <c r="AN5" s="268">
        <v>0.03399305555555554</v>
      </c>
      <c r="AO5" s="264"/>
      <c r="AP5" s="262"/>
      <c r="AQ5" s="271">
        <v>12</v>
      </c>
      <c r="AR5" s="265">
        <v>15</v>
      </c>
      <c r="AS5" s="259">
        <v>4</v>
      </c>
      <c r="AT5" s="259">
        <v>0</v>
      </c>
      <c r="AU5" s="259">
        <v>1</v>
      </c>
      <c r="AV5" s="259">
        <v>1</v>
      </c>
      <c r="AW5" s="272">
        <v>0.13296296296296295</v>
      </c>
      <c r="AX5" s="265"/>
      <c r="AY5" s="262"/>
      <c r="AZ5" s="273" t="s">
        <v>125</v>
      </c>
      <c r="BA5" s="259" t="s">
        <v>162</v>
      </c>
      <c r="BB5" s="262">
        <v>20</v>
      </c>
    </row>
    <row r="6" spans="1:54" ht="15" customHeight="1" thickBot="1">
      <c r="A6" s="320"/>
      <c r="B6" s="23" t="s">
        <v>59</v>
      </c>
      <c r="C6" s="14" t="s">
        <v>163</v>
      </c>
      <c r="D6" s="20" t="s">
        <v>61</v>
      </c>
      <c r="E6" s="21" t="s">
        <v>60</v>
      </c>
      <c r="F6" s="14" t="s">
        <v>8</v>
      </c>
      <c r="G6" s="14" t="s">
        <v>3</v>
      </c>
      <c r="H6" s="16" t="s">
        <v>41</v>
      </c>
      <c r="I6" s="18">
        <v>0.4510416666666667</v>
      </c>
      <c r="J6" s="13"/>
      <c r="K6" s="16"/>
      <c r="L6" s="35">
        <v>0</v>
      </c>
      <c r="M6" s="14">
        <v>5</v>
      </c>
      <c r="N6" s="14">
        <v>2</v>
      </c>
      <c r="O6" s="14">
        <v>5</v>
      </c>
      <c r="P6" s="14">
        <v>1</v>
      </c>
      <c r="Q6" s="14">
        <v>2</v>
      </c>
      <c r="R6" s="54">
        <v>0</v>
      </c>
      <c r="S6" s="62">
        <v>15</v>
      </c>
      <c r="T6" s="58">
        <v>0.06278935185185186</v>
      </c>
      <c r="U6" s="15"/>
      <c r="V6" s="16"/>
      <c r="W6" s="35">
        <v>1</v>
      </c>
      <c r="X6" s="14">
        <v>5</v>
      </c>
      <c r="Y6" s="14">
        <v>0</v>
      </c>
      <c r="Z6" s="14">
        <v>3</v>
      </c>
      <c r="AA6" s="14">
        <v>2</v>
      </c>
      <c r="AB6" s="14">
        <v>5</v>
      </c>
      <c r="AC6" s="54">
        <v>1</v>
      </c>
      <c r="AD6" s="62">
        <v>17</v>
      </c>
      <c r="AE6" s="65">
        <v>0.0387615740740741</v>
      </c>
      <c r="AF6" s="35">
        <v>0</v>
      </c>
      <c r="AG6" s="14">
        <v>1</v>
      </c>
      <c r="AH6" s="14">
        <v>0</v>
      </c>
      <c r="AI6" s="14">
        <v>1</v>
      </c>
      <c r="AJ6" s="14">
        <v>5</v>
      </c>
      <c r="AK6" s="14">
        <v>5</v>
      </c>
      <c r="AL6" s="54">
        <v>0</v>
      </c>
      <c r="AM6" s="62">
        <v>12</v>
      </c>
      <c r="AN6" s="58">
        <v>0.03123842592592585</v>
      </c>
      <c r="AO6" s="13"/>
      <c r="AP6" s="16"/>
      <c r="AQ6" s="48">
        <v>44</v>
      </c>
      <c r="AR6" s="35">
        <v>6</v>
      </c>
      <c r="AS6" s="14">
        <v>5</v>
      </c>
      <c r="AT6" s="14">
        <v>3</v>
      </c>
      <c r="AU6" s="14">
        <v>1</v>
      </c>
      <c r="AV6" s="14">
        <v>6</v>
      </c>
      <c r="AW6" s="41">
        <v>0.1327893518518518</v>
      </c>
      <c r="AX6" s="35"/>
      <c r="AY6" s="16"/>
      <c r="AZ6" s="36" t="s">
        <v>125</v>
      </c>
      <c r="BA6" s="14" t="s">
        <v>163</v>
      </c>
      <c r="BB6" s="16">
        <v>17</v>
      </c>
    </row>
    <row r="7" spans="1:54" ht="15" customHeight="1">
      <c r="A7" s="321" t="s">
        <v>54</v>
      </c>
      <c r="B7" s="24" t="s">
        <v>54</v>
      </c>
      <c r="C7" s="25" t="s">
        <v>162</v>
      </c>
      <c r="D7" s="26" t="s">
        <v>102</v>
      </c>
      <c r="E7" s="27" t="s">
        <v>101</v>
      </c>
      <c r="F7" s="25" t="s">
        <v>67</v>
      </c>
      <c r="G7" s="25" t="s">
        <v>3</v>
      </c>
      <c r="H7" s="28" t="s">
        <v>19</v>
      </c>
      <c r="I7" s="29">
        <v>0.4489583333333333</v>
      </c>
      <c r="J7" s="30"/>
      <c r="K7" s="28"/>
      <c r="L7" s="31">
        <v>1</v>
      </c>
      <c r="M7" s="25">
        <v>3</v>
      </c>
      <c r="N7" s="25">
        <v>2</v>
      </c>
      <c r="O7" s="25">
        <v>3</v>
      </c>
      <c r="P7" s="25">
        <v>5</v>
      </c>
      <c r="Q7" s="25">
        <v>0</v>
      </c>
      <c r="R7" s="53">
        <v>0</v>
      </c>
      <c r="S7" s="61">
        <v>14</v>
      </c>
      <c r="T7" s="57">
        <v>0.06413194444444453</v>
      </c>
      <c r="U7" s="32"/>
      <c r="V7" s="28"/>
      <c r="W7" s="31">
        <v>0</v>
      </c>
      <c r="X7" s="25">
        <v>3</v>
      </c>
      <c r="Y7" s="25">
        <v>1</v>
      </c>
      <c r="Z7" s="25">
        <v>0</v>
      </c>
      <c r="AA7" s="25">
        <v>1</v>
      </c>
      <c r="AB7" s="25">
        <v>0</v>
      </c>
      <c r="AC7" s="53">
        <v>1</v>
      </c>
      <c r="AD7" s="61">
        <v>6</v>
      </c>
      <c r="AE7" s="64">
        <v>0.031203703703703622</v>
      </c>
      <c r="AF7" s="31">
        <v>0</v>
      </c>
      <c r="AG7" s="25">
        <v>2</v>
      </c>
      <c r="AH7" s="25">
        <v>1</v>
      </c>
      <c r="AI7" s="25">
        <v>0</v>
      </c>
      <c r="AJ7" s="25">
        <v>1</v>
      </c>
      <c r="AK7" s="25">
        <v>0</v>
      </c>
      <c r="AL7" s="53">
        <v>0</v>
      </c>
      <c r="AM7" s="61">
        <v>4</v>
      </c>
      <c r="AN7" s="57">
        <v>0.036701388888888964</v>
      </c>
      <c r="AO7" s="30"/>
      <c r="AP7" s="28"/>
      <c r="AQ7" s="47">
        <v>24</v>
      </c>
      <c r="AR7" s="31">
        <v>9</v>
      </c>
      <c r="AS7" s="25">
        <v>6</v>
      </c>
      <c r="AT7" s="25">
        <v>2</v>
      </c>
      <c r="AU7" s="25">
        <v>3</v>
      </c>
      <c r="AV7" s="25">
        <v>1</v>
      </c>
      <c r="AW7" s="40">
        <v>0.13203703703703712</v>
      </c>
      <c r="AX7" s="31"/>
      <c r="AY7" s="28"/>
      <c r="AZ7" s="33" t="s">
        <v>125</v>
      </c>
      <c r="BA7" s="25" t="s">
        <v>162</v>
      </c>
      <c r="BB7" s="28">
        <v>20</v>
      </c>
    </row>
    <row r="8" spans="1:54" ht="15" customHeight="1">
      <c r="A8" s="322"/>
      <c r="B8" s="22" t="s">
        <v>54</v>
      </c>
      <c r="C8" s="4" t="s">
        <v>163</v>
      </c>
      <c r="D8" s="3" t="s">
        <v>104</v>
      </c>
      <c r="E8" s="5" t="s">
        <v>103</v>
      </c>
      <c r="F8" s="4" t="s">
        <v>67</v>
      </c>
      <c r="G8" s="4" t="s">
        <v>3</v>
      </c>
      <c r="H8" s="11" t="s">
        <v>19</v>
      </c>
      <c r="I8" s="17">
        <v>0.45</v>
      </c>
      <c r="J8" s="6"/>
      <c r="K8" s="11"/>
      <c r="L8" s="10">
        <v>0</v>
      </c>
      <c r="M8" s="4">
        <v>5</v>
      </c>
      <c r="N8" s="4">
        <v>5</v>
      </c>
      <c r="O8" s="4">
        <v>1</v>
      </c>
      <c r="P8" s="4">
        <v>2</v>
      </c>
      <c r="Q8" s="4">
        <v>0</v>
      </c>
      <c r="R8" s="55">
        <v>0</v>
      </c>
      <c r="S8" s="63">
        <v>13</v>
      </c>
      <c r="T8" s="59">
        <v>0.06247685185185187</v>
      </c>
      <c r="U8" s="7"/>
      <c r="V8" s="11"/>
      <c r="W8" s="10">
        <v>1</v>
      </c>
      <c r="X8" s="4">
        <v>3</v>
      </c>
      <c r="Y8" s="4">
        <v>0</v>
      </c>
      <c r="Z8" s="4">
        <v>0</v>
      </c>
      <c r="AA8" s="4">
        <v>2</v>
      </c>
      <c r="AB8" s="4">
        <v>0</v>
      </c>
      <c r="AC8" s="55">
        <v>1</v>
      </c>
      <c r="AD8" s="63">
        <v>7</v>
      </c>
      <c r="AE8" s="66">
        <v>0.030879629629629646</v>
      </c>
      <c r="AF8" s="10">
        <v>2</v>
      </c>
      <c r="AG8" s="4">
        <v>1</v>
      </c>
      <c r="AH8" s="4">
        <v>0</v>
      </c>
      <c r="AI8" s="4">
        <v>1</v>
      </c>
      <c r="AJ8" s="4">
        <v>5</v>
      </c>
      <c r="AK8" s="4">
        <v>0</v>
      </c>
      <c r="AL8" s="55">
        <v>0</v>
      </c>
      <c r="AM8" s="63">
        <v>9</v>
      </c>
      <c r="AN8" s="59">
        <v>0.03692129629629626</v>
      </c>
      <c r="AO8" s="6"/>
      <c r="AP8" s="11"/>
      <c r="AQ8" s="49">
        <v>29</v>
      </c>
      <c r="AR8" s="10">
        <v>9</v>
      </c>
      <c r="AS8" s="4">
        <v>5</v>
      </c>
      <c r="AT8" s="4">
        <v>3</v>
      </c>
      <c r="AU8" s="4">
        <v>1</v>
      </c>
      <c r="AV8" s="4">
        <v>3</v>
      </c>
      <c r="AW8" s="42">
        <v>0.13027777777777777</v>
      </c>
      <c r="AX8" s="10"/>
      <c r="AY8" s="11"/>
      <c r="AZ8" s="9" t="s">
        <v>125</v>
      </c>
      <c r="BA8" s="4" t="s">
        <v>163</v>
      </c>
      <c r="BB8" s="11">
        <v>17</v>
      </c>
    </row>
    <row r="9" spans="1:54" ht="15" customHeight="1">
      <c r="A9" s="322"/>
      <c r="B9" s="22" t="s">
        <v>54</v>
      </c>
      <c r="C9" s="4" t="s">
        <v>164</v>
      </c>
      <c r="D9" s="3" t="s">
        <v>100</v>
      </c>
      <c r="E9" s="5" t="s">
        <v>99</v>
      </c>
      <c r="F9" s="4" t="s">
        <v>30</v>
      </c>
      <c r="G9" s="4" t="s">
        <v>14</v>
      </c>
      <c r="H9" s="11" t="s">
        <v>9</v>
      </c>
      <c r="I9" s="17">
        <v>0.44791666666666663</v>
      </c>
      <c r="J9" s="6"/>
      <c r="K9" s="11"/>
      <c r="L9" s="10">
        <v>3</v>
      </c>
      <c r="M9" s="4">
        <v>3</v>
      </c>
      <c r="N9" s="4">
        <v>1</v>
      </c>
      <c r="O9" s="4">
        <v>3</v>
      </c>
      <c r="P9" s="4">
        <v>5</v>
      </c>
      <c r="Q9" s="4">
        <v>0</v>
      </c>
      <c r="R9" s="55">
        <v>0</v>
      </c>
      <c r="S9" s="63">
        <v>15</v>
      </c>
      <c r="T9" s="59">
        <v>0.04981481481481487</v>
      </c>
      <c r="U9" s="7"/>
      <c r="V9" s="11"/>
      <c r="W9" s="10">
        <v>1</v>
      </c>
      <c r="X9" s="4">
        <v>3</v>
      </c>
      <c r="Y9" s="4">
        <v>5</v>
      </c>
      <c r="Z9" s="4">
        <v>2</v>
      </c>
      <c r="AA9" s="4">
        <v>2</v>
      </c>
      <c r="AB9" s="4">
        <v>1</v>
      </c>
      <c r="AC9" s="55">
        <v>0</v>
      </c>
      <c r="AD9" s="63">
        <v>14</v>
      </c>
      <c r="AE9" s="66">
        <v>0.038275462962962914</v>
      </c>
      <c r="AF9" s="10">
        <v>3</v>
      </c>
      <c r="AG9" s="4">
        <v>3</v>
      </c>
      <c r="AH9" s="4">
        <v>1</v>
      </c>
      <c r="AI9" s="4">
        <v>1</v>
      </c>
      <c r="AJ9" s="4">
        <v>3</v>
      </c>
      <c r="AK9" s="4">
        <v>1</v>
      </c>
      <c r="AL9" s="55">
        <v>1</v>
      </c>
      <c r="AM9" s="63">
        <v>13</v>
      </c>
      <c r="AN9" s="59">
        <v>0.026793981481481488</v>
      </c>
      <c r="AO9" s="6"/>
      <c r="AP9" s="11"/>
      <c r="AQ9" s="49">
        <v>42</v>
      </c>
      <c r="AR9" s="10">
        <v>3</v>
      </c>
      <c r="AS9" s="4">
        <v>7</v>
      </c>
      <c r="AT9" s="4">
        <v>2</v>
      </c>
      <c r="AU9" s="4">
        <v>7</v>
      </c>
      <c r="AV9" s="4">
        <v>2</v>
      </c>
      <c r="AW9" s="42">
        <v>0.11488425925925927</v>
      </c>
      <c r="AX9" s="10"/>
      <c r="AY9" s="11"/>
      <c r="AZ9" s="9"/>
      <c r="BA9" s="245"/>
      <c r="BB9" s="34"/>
    </row>
    <row r="10" spans="1:54" ht="15" customHeight="1">
      <c r="A10" s="322"/>
      <c r="B10" s="22" t="s">
        <v>54</v>
      </c>
      <c r="C10" s="4" t="s">
        <v>165</v>
      </c>
      <c r="D10" s="3" t="s">
        <v>56</v>
      </c>
      <c r="E10" s="5" t="s">
        <v>55</v>
      </c>
      <c r="F10" s="4" t="s">
        <v>8</v>
      </c>
      <c r="G10" s="4" t="s">
        <v>3</v>
      </c>
      <c r="H10" s="11" t="s">
        <v>9</v>
      </c>
      <c r="I10" s="17">
        <v>0.45</v>
      </c>
      <c r="J10" s="6"/>
      <c r="K10" s="11"/>
      <c r="L10" s="10">
        <v>3</v>
      </c>
      <c r="M10" s="4">
        <v>2</v>
      </c>
      <c r="N10" s="4">
        <v>2</v>
      </c>
      <c r="O10" s="4">
        <v>5</v>
      </c>
      <c r="P10" s="4">
        <v>5</v>
      </c>
      <c r="Q10" s="4">
        <v>0</v>
      </c>
      <c r="R10" s="55">
        <v>0</v>
      </c>
      <c r="S10" s="63">
        <v>17</v>
      </c>
      <c r="T10" s="59">
        <v>0.06556712962962957</v>
      </c>
      <c r="U10" s="7"/>
      <c r="V10" s="11"/>
      <c r="W10" s="10">
        <v>2</v>
      </c>
      <c r="X10" s="4">
        <v>1</v>
      </c>
      <c r="Y10" s="4">
        <v>1</v>
      </c>
      <c r="Z10" s="4">
        <v>3</v>
      </c>
      <c r="AA10" s="4">
        <v>5</v>
      </c>
      <c r="AB10" s="4">
        <v>0</v>
      </c>
      <c r="AC10" s="55">
        <v>0</v>
      </c>
      <c r="AD10" s="63">
        <v>12</v>
      </c>
      <c r="AE10" s="66">
        <v>0.031018518518518556</v>
      </c>
      <c r="AF10" s="10">
        <v>5</v>
      </c>
      <c r="AG10" s="4">
        <v>3</v>
      </c>
      <c r="AH10" s="4">
        <v>0</v>
      </c>
      <c r="AI10" s="4">
        <v>5</v>
      </c>
      <c r="AJ10" s="4">
        <v>2</v>
      </c>
      <c r="AK10" s="4">
        <v>5</v>
      </c>
      <c r="AL10" s="55">
        <v>1</v>
      </c>
      <c r="AM10" s="63">
        <v>21</v>
      </c>
      <c r="AN10" s="59">
        <v>0.029872685185185155</v>
      </c>
      <c r="AO10" s="6"/>
      <c r="AP10" s="11"/>
      <c r="AQ10" s="49">
        <v>50</v>
      </c>
      <c r="AR10" s="10">
        <v>5</v>
      </c>
      <c r="AS10" s="4">
        <v>3</v>
      </c>
      <c r="AT10" s="4">
        <v>4</v>
      </c>
      <c r="AU10" s="4">
        <v>3</v>
      </c>
      <c r="AV10" s="4">
        <v>6</v>
      </c>
      <c r="AW10" s="42">
        <v>0.12645833333333328</v>
      </c>
      <c r="AX10" s="10"/>
      <c r="AY10" s="11"/>
      <c r="AZ10" s="9" t="s">
        <v>125</v>
      </c>
      <c r="BA10" s="4" t="s">
        <v>164</v>
      </c>
      <c r="BB10" s="11">
        <v>15</v>
      </c>
    </row>
    <row r="11" spans="1:54" ht="15" customHeight="1">
      <c r="A11" s="322"/>
      <c r="B11" s="22" t="s">
        <v>54</v>
      </c>
      <c r="C11" s="4" t="s">
        <v>166</v>
      </c>
      <c r="D11" s="3" t="s">
        <v>90</v>
      </c>
      <c r="E11" s="5" t="s">
        <v>89</v>
      </c>
      <c r="F11" s="4" t="s">
        <v>8</v>
      </c>
      <c r="G11" s="4" t="s">
        <v>3</v>
      </c>
      <c r="H11" s="11" t="s">
        <v>9</v>
      </c>
      <c r="I11" s="17">
        <v>0.4489583333333333</v>
      </c>
      <c r="J11" s="6"/>
      <c r="K11" s="11"/>
      <c r="L11" s="10">
        <v>3</v>
      </c>
      <c r="M11" s="4">
        <v>5</v>
      </c>
      <c r="N11" s="4">
        <v>2</v>
      </c>
      <c r="O11" s="4">
        <v>3</v>
      </c>
      <c r="P11" s="4">
        <v>5</v>
      </c>
      <c r="Q11" s="4">
        <v>3</v>
      </c>
      <c r="R11" s="55">
        <v>0</v>
      </c>
      <c r="S11" s="63">
        <v>21</v>
      </c>
      <c r="T11" s="59">
        <v>0.06260416666666674</v>
      </c>
      <c r="U11" s="7"/>
      <c r="V11" s="11"/>
      <c r="W11" s="10">
        <v>0</v>
      </c>
      <c r="X11" s="4">
        <v>5</v>
      </c>
      <c r="Y11" s="4">
        <v>2</v>
      </c>
      <c r="Z11" s="4">
        <v>3</v>
      </c>
      <c r="AA11" s="4">
        <v>5</v>
      </c>
      <c r="AB11" s="4">
        <v>0</v>
      </c>
      <c r="AC11" s="55">
        <v>1</v>
      </c>
      <c r="AD11" s="63">
        <v>16</v>
      </c>
      <c r="AE11" s="66">
        <v>0.0310879629629629</v>
      </c>
      <c r="AF11" s="10">
        <v>0</v>
      </c>
      <c r="AG11" s="4">
        <v>5</v>
      </c>
      <c r="AH11" s="4">
        <v>0</v>
      </c>
      <c r="AI11" s="4">
        <v>2</v>
      </c>
      <c r="AJ11" s="4">
        <v>5</v>
      </c>
      <c r="AK11" s="4">
        <v>1</v>
      </c>
      <c r="AL11" s="55">
        <v>2</v>
      </c>
      <c r="AM11" s="63">
        <v>15</v>
      </c>
      <c r="AN11" s="59">
        <v>0.033645833333333375</v>
      </c>
      <c r="AO11" s="6"/>
      <c r="AP11" s="11"/>
      <c r="AQ11" s="49">
        <v>52</v>
      </c>
      <c r="AR11" s="10">
        <v>5</v>
      </c>
      <c r="AS11" s="4">
        <v>2</v>
      </c>
      <c r="AT11" s="4">
        <v>4</v>
      </c>
      <c r="AU11" s="4">
        <v>4</v>
      </c>
      <c r="AV11" s="4">
        <v>6</v>
      </c>
      <c r="AW11" s="42">
        <v>0.127337962962963</v>
      </c>
      <c r="AX11" s="10"/>
      <c r="AY11" s="11"/>
      <c r="AZ11" s="9" t="s">
        <v>125</v>
      </c>
      <c r="BA11" s="4" t="s">
        <v>165</v>
      </c>
      <c r="BB11" s="11">
        <v>13</v>
      </c>
    </row>
    <row r="12" spans="1:54" ht="15" customHeight="1">
      <c r="A12" s="322"/>
      <c r="B12" s="22" t="s">
        <v>54</v>
      </c>
      <c r="C12" s="4" t="s">
        <v>167</v>
      </c>
      <c r="D12" s="3" t="s">
        <v>124</v>
      </c>
      <c r="E12" s="5" t="s">
        <v>123</v>
      </c>
      <c r="F12" s="4" t="s">
        <v>67</v>
      </c>
      <c r="G12" s="4" t="s">
        <v>18</v>
      </c>
      <c r="H12" s="11" t="s">
        <v>19</v>
      </c>
      <c r="I12" s="17">
        <v>0.44687499999999997</v>
      </c>
      <c r="J12" s="6"/>
      <c r="K12" s="11"/>
      <c r="L12" s="10">
        <v>3</v>
      </c>
      <c r="M12" s="4">
        <v>5</v>
      </c>
      <c r="N12" s="4">
        <v>3</v>
      </c>
      <c r="O12" s="4">
        <v>5</v>
      </c>
      <c r="P12" s="4">
        <v>5</v>
      </c>
      <c r="Q12" s="4">
        <v>2</v>
      </c>
      <c r="R12" s="55">
        <v>1</v>
      </c>
      <c r="S12" s="63">
        <v>24</v>
      </c>
      <c r="T12" s="59">
        <v>0.05690972222222229</v>
      </c>
      <c r="U12" s="7"/>
      <c r="V12" s="11"/>
      <c r="W12" s="10">
        <v>3</v>
      </c>
      <c r="X12" s="4">
        <v>5</v>
      </c>
      <c r="Y12" s="4">
        <v>3</v>
      </c>
      <c r="Z12" s="4">
        <v>1</v>
      </c>
      <c r="AA12" s="4">
        <v>3</v>
      </c>
      <c r="AB12" s="4">
        <v>0</v>
      </c>
      <c r="AC12" s="55">
        <v>1</v>
      </c>
      <c r="AD12" s="63">
        <v>16</v>
      </c>
      <c r="AE12" s="66">
        <v>0.029965277777777688</v>
      </c>
      <c r="AF12" s="10">
        <v>5</v>
      </c>
      <c r="AG12" s="4">
        <v>3</v>
      </c>
      <c r="AH12" s="4">
        <v>1</v>
      </c>
      <c r="AI12" s="4">
        <v>0</v>
      </c>
      <c r="AJ12" s="4">
        <v>0</v>
      </c>
      <c r="AK12" s="4">
        <v>3</v>
      </c>
      <c r="AL12" s="55">
        <v>3</v>
      </c>
      <c r="AM12" s="63">
        <v>15</v>
      </c>
      <c r="AN12" s="59">
        <v>0.033194444444444526</v>
      </c>
      <c r="AO12" s="6"/>
      <c r="AP12" s="11"/>
      <c r="AQ12" s="49">
        <v>55</v>
      </c>
      <c r="AR12" s="10">
        <v>3</v>
      </c>
      <c r="AS12" s="4">
        <v>4</v>
      </c>
      <c r="AT12" s="4">
        <v>1</v>
      </c>
      <c r="AU12" s="4">
        <v>8</v>
      </c>
      <c r="AV12" s="4">
        <v>5</v>
      </c>
      <c r="AW12" s="42">
        <v>0.1200694444444445</v>
      </c>
      <c r="AX12" s="43"/>
      <c r="AY12" s="11"/>
      <c r="AZ12" s="9" t="s">
        <v>125</v>
      </c>
      <c r="BA12" s="4" t="s">
        <v>166</v>
      </c>
      <c r="BB12" s="11">
        <v>11</v>
      </c>
    </row>
    <row r="13" spans="1:54" ht="15" customHeight="1">
      <c r="A13" s="322"/>
      <c r="B13" s="22" t="s">
        <v>54</v>
      </c>
      <c r="C13" s="4" t="s">
        <v>168</v>
      </c>
      <c r="D13" s="3" t="s">
        <v>68</v>
      </c>
      <c r="E13" s="5" t="s">
        <v>66</v>
      </c>
      <c r="F13" s="4" t="s">
        <v>67</v>
      </c>
      <c r="G13" s="4" t="s">
        <v>3</v>
      </c>
      <c r="H13" s="11" t="s">
        <v>19</v>
      </c>
      <c r="I13" s="17">
        <v>0.44791666666666663</v>
      </c>
      <c r="J13" s="6"/>
      <c r="K13" s="11"/>
      <c r="L13" s="10">
        <v>3</v>
      </c>
      <c r="M13" s="4">
        <v>5</v>
      </c>
      <c r="N13" s="4">
        <v>5</v>
      </c>
      <c r="O13" s="4">
        <v>5</v>
      </c>
      <c r="P13" s="4">
        <v>5</v>
      </c>
      <c r="Q13" s="4">
        <v>3</v>
      </c>
      <c r="R13" s="55">
        <v>3</v>
      </c>
      <c r="S13" s="63">
        <v>29</v>
      </c>
      <c r="T13" s="59">
        <v>0.04598379629629634</v>
      </c>
      <c r="U13" s="7"/>
      <c r="V13" s="11"/>
      <c r="W13" s="10">
        <v>3</v>
      </c>
      <c r="X13" s="4">
        <v>5</v>
      </c>
      <c r="Y13" s="4">
        <v>5</v>
      </c>
      <c r="Z13" s="4">
        <v>5</v>
      </c>
      <c r="AA13" s="4">
        <v>3</v>
      </c>
      <c r="AB13" s="4">
        <v>3</v>
      </c>
      <c r="AC13" s="55">
        <v>1</v>
      </c>
      <c r="AD13" s="63">
        <v>25</v>
      </c>
      <c r="AE13" s="66">
        <v>0.04365740740740742</v>
      </c>
      <c r="AF13" s="10">
        <v>3</v>
      </c>
      <c r="AG13" s="4">
        <v>3</v>
      </c>
      <c r="AH13" s="4">
        <v>3</v>
      </c>
      <c r="AI13" s="4">
        <v>3</v>
      </c>
      <c r="AJ13" s="4">
        <v>5</v>
      </c>
      <c r="AK13" s="4">
        <v>1</v>
      </c>
      <c r="AL13" s="55">
        <v>0</v>
      </c>
      <c r="AM13" s="63">
        <v>18</v>
      </c>
      <c r="AN13" s="59">
        <v>0.026238425925925957</v>
      </c>
      <c r="AO13" s="6"/>
      <c r="AP13" s="11"/>
      <c r="AQ13" s="49">
        <v>72</v>
      </c>
      <c r="AR13" s="10">
        <v>1</v>
      </c>
      <c r="AS13" s="4">
        <v>2</v>
      </c>
      <c r="AT13" s="4">
        <v>0</v>
      </c>
      <c r="AU13" s="4">
        <v>10</v>
      </c>
      <c r="AV13" s="4">
        <v>8</v>
      </c>
      <c r="AW13" s="42">
        <v>0.11587962962962972</v>
      </c>
      <c r="AX13" s="10"/>
      <c r="AY13" s="11"/>
      <c r="AZ13" s="9" t="s">
        <v>125</v>
      </c>
      <c r="BA13" s="4" t="s">
        <v>167</v>
      </c>
      <c r="BB13" s="11">
        <v>10</v>
      </c>
    </row>
    <row r="14" spans="1:54" ht="15" customHeight="1" thickBot="1">
      <c r="A14" s="323"/>
      <c r="B14" s="23" t="s">
        <v>54</v>
      </c>
      <c r="C14" s="4" t="s">
        <v>169</v>
      </c>
      <c r="D14" s="20" t="s">
        <v>88</v>
      </c>
      <c r="E14" s="21" t="s">
        <v>86</v>
      </c>
      <c r="F14" s="14" t="s">
        <v>30</v>
      </c>
      <c r="G14" s="14" t="s">
        <v>14</v>
      </c>
      <c r="H14" s="16" t="s">
        <v>87</v>
      </c>
      <c r="I14" s="18">
        <v>0.44687499999999997</v>
      </c>
      <c r="J14" s="13"/>
      <c r="K14" s="16"/>
      <c r="L14" s="35">
        <v>3</v>
      </c>
      <c r="M14" s="14">
        <v>5</v>
      </c>
      <c r="N14" s="14">
        <v>2</v>
      </c>
      <c r="O14" s="14">
        <v>3</v>
      </c>
      <c r="P14" s="14">
        <v>5</v>
      </c>
      <c r="Q14" s="14">
        <v>1</v>
      </c>
      <c r="R14" s="54">
        <v>5</v>
      </c>
      <c r="S14" s="62">
        <v>24</v>
      </c>
      <c r="T14" s="58">
        <v>0.08225694444444448</v>
      </c>
      <c r="U14" s="38">
        <v>0.009340277777777795</v>
      </c>
      <c r="V14" s="39">
        <v>13</v>
      </c>
      <c r="W14" s="35">
        <v>5</v>
      </c>
      <c r="X14" s="14">
        <v>5</v>
      </c>
      <c r="Y14" s="14">
        <v>1</v>
      </c>
      <c r="Z14" s="14">
        <v>3</v>
      </c>
      <c r="AA14" s="14">
        <v>5</v>
      </c>
      <c r="AB14" s="14">
        <v>0</v>
      </c>
      <c r="AC14" s="54">
        <v>3</v>
      </c>
      <c r="AD14" s="62">
        <v>22</v>
      </c>
      <c r="AE14" s="65">
        <v>0.027719907407407374</v>
      </c>
      <c r="AF14" s="35">
        <v>0</v>
      </c>
      <c r="AG14" s="14">
        <v>5</v>
      </c>
      <c r="AH14" s="14">
        <v>1</v>
      </c>
      <c r="AI14" s="14">
        <v>3</v>
      </c>
      <c r="AJ14" s="14">
        <v>5</v>
      </c>
      <c r="AK14" s="14">
        <v>2</v>
      </c>
      <c r="AL14" s="54">
        <v>1</v>
      </c>
      <c r="AM14" s="62">
        <v>17</v>
      </c>
      <c r="AN14" s="58">
        <v>0.022523148148148153</v>
      </c>
      <c r="AO14" s="13"/>
      <c r="AP14" s="16"/>
      <c r="AQ14" s="48">
        <v>76</v>
      </c>
      <c r="AR14" s="35">
        <v>2</v>
      </c>
      <c r="AS14" s="14">
        <v>4</v>
      </c>
      <c r="AT14" s="14">
        <v>2</v>
      </c>
      <c r="AU14" s="14">
        <v>5</v>
      </c>
      <c r="AV14" s="14">
        <v>8</v>
      </c>
      <c r="AW14" s="41">
        <v>0.1325</v>
      </c>
      <c r="AX14" s="35"/>
      <c r="AY14" s="16"/>
      <c r="AZ14" s="36"/>
      <c r="BA14" s="246"/>
      <c r="BB14" s="37"/>
    </row>
    <row r="15" spans="1:54" ht="15" customHeight="1">
      <c r="A15" s="324" t="s">
        <v>0</v>
      </c>
      <c r="B15" s="24" t="s">
        <v>0</v>
      </c>
      <c r="C15" s="25" t="s">
        <v>162</v>
      </c>
      <c r="D15" s="26" t="s">
        <v>64</v>
      </c>
      <c r="E15" s="27" t="s">
        <v>62</v>
      </c>
      <c r="F15" s="25" t="s">
        <v>2</v>
      </c>
      <c r="G15" s="25" t="s">
        <v>3</v>
      </c>
      <c r="H15" s="28" t="s">
        <v>63</v>
      </c>
      <c r="I15" s="29">
        <v>0.4395833333333333</v>
      </c>
      <c r="J15" s="30"/>
      <c r="K15" s="28"/>
      <c r="L15" s="31">
        <v>0</v>
      </c>
      <c r="M15" s="25">
        <v>0</v>
      </c>
      <c r="N15" s="25">
        <v>0</v>
      </c>
      <c r="O15" s="25">
        <v>1</v>
      </c>
      <c r="P15" s="25">
        <v>0</v>
      </c>
      <c r="Q15" s="25">
        <v>1</v>
      </c>
      <c r="R15" s="53">
        <v>0</v>
      </c>
      <c r="S15" s="61">
        <v>2</v>
      </c>
      <c r="T15" s="57">
        <v>0.04578703703703707</v>
      </c>
      <c r="U15" s="32"/>
      <c r="V15" s="28"/>
      <c r="W15" s="31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53">
        <v>0</v>
      </c>
      <c r="AD15" s="61">
        <v>0</v>
      </c>
      <c r="AE15" s="64">
        <v>0.0474074074074074</v>
      </c>
      <c r="AF15" s="31">
        <v>0</v>
      </c>
      <c r="AG15" s="25">
        <v>0</v>
      </c>
      <c r="AH15" s="25">
        <v>1</v>
      </c>
      <c r="AI15" s="25">
        <v>0</v>
      </c>
      <c r="AJ15" s="25">
        <v>0</v>
      </c>
      <c r="AK15" s="25">
        <v>0</v>
      </c>
      <c r="AL15" s="53">
        <v>0</v>
      </c>
      <c r="AM15" s="61">
        <v>1</v>
      </c>
      <c r="AN15" s="57">
        <v>0.028692129629629637</v>
      </c>
      <c r="AO15" s="30"/>
      <c r="AP15" s="28"/>
      <c r="AQ15" s="47">
        <v>3</v>
      </c>
      <c r="AR15" s="31">
        <v>18</v>
      </c>
      <c r="AS15" s="25">
        <v>3</v>
      </c>
      <c r="AT15" s="25">
        <v>0</v>
      </c>
      <c r="AU15" s="25">
        <v>0</v>
      </c>
      <c r="AV15" s="25">
        <v>0</v>
      </c>
      <c r="AW15" s="40">
        <v>0.1218865740740741</v>
      </c>
      <c r="AX15" s="31"/>
      <c r="AY15" s="28"/>
      <c r="AZ15" s="33" t="s">
        <v>125</v>
      </c>
      <c r="BA15" s="25" t="s">
        <v>162</v>
      </c>
      <c r="BB15" s="28">
        <v>20</v>
      </c>
    </row>
    <row r="16" spans="1:54" ht="15" customHeight="1">
      <c r="A16" s="325"/>
      <c r="B16" s="22" t="s">
        <v>0</v>
      </c>
      <c r="C16" s="4" t="s">
        <v>163</v>
      </c>
      <c r="D16" s="3" t="s">
        <v>20</v>
      </c>
      <c r="E16" s="5" t="s">
        <v>16</v>
      </c>
      <c r="F16" s="4" t="s">
        <v>17</v>
      </c>
      <c r="G16" s="4" t="s">
        <v>18</v>
      </c>
      <c r="H16" s="11" t="s">
        <v>19</v>
      </c>
      <c r="I16" s="17">
        <v>0.4427083333333333</v>
      </c>
      <c r="J16" s="6"/>
      <c r="K16" s="11"/>
      <c r="L16" s="10">
        <v>1</v>
      </c>
      <c r="M16" s="4">
        <v>1</v>
      </c>
      <c r="N16" s="4">
        <v>3</v>
      </c>
      <c r="O16" s="4">
        <v>0</v>
      </c>
      <c r="P16" s="4">
        <v>3</v>
      </c>
      <c r="Q16" s="4">
        <v>0</v>
      </c>
      <c r="R16" s="55">
        <v>0</v>
      </c>
      <c r="S16" s="63">
        <v>8</v>
      </c>
      <c r="T16" s="59">
        <v>0.05219907407407409</v>
      </c>
      <c r="U16" s="7"/>
      <c r="V16" s="11"/>
      <c r="W16" s="10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55">
        <v>0</v>
      </c>
      <c r="AD16" s="63">
        <v>2</v>
      </c>
      <c r="AE16" s="66">
        <v>0.04337962962962966</v>
      </c>
      <c r="AF16" s="10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55">
        <v>0</v>
      </c>
      <c r="AM16" s="63">
        <v>1</v>
      </c>
      <c r="AN16" s="59">
        <v>0.03178240740740734</v>
      </c>
      <c r="AO16" s="6"/>
      <c r="AP16" s="11"/>
      <c r="AQ16" s="49">
        <v>11</v>
      </c>
      <c r="AR16" s="10">
        <v>15</v>
      </c>
      <c r="AS16" s="4">
        <v>3</v>
      </c>
      <c r="AT16" s="4">
        <v>1</v>
      </c>
      <c r="AU16" s="4">
        <v>2</v>
      </c>
      <c r="AV16" s="4">
        <v>0</v>
      </c>
      <c r="AW16" s="42">
        <v>0.1273611111111111</v>
      </c>
      <c r="AX16" s="10"/>
      <c r="AY16" s="11"/>
      <c r="AZ16" s="9" t="s">
        <v>125</v>
      </c>
      <c r="BA16" s="4" t="s">
        <v>163</v>
      </c>
      <c r="BB16" s="11">
        <v>17</v>
      </c>
    </row>
    <row r="17" spans="1:54" ht="15" customHeight="1">
      <c r="A17" s="325"/>
      <c r="B17" s="22" t="s">
        <v>0</v>
      </c>
      <c r="C17" s="4" t="s">
        <v>164</v>
      </c>
      <c r="D17" s="3" t="s">
        <v>77</v>
      </c>
      <c r="E17" s="5" t="s">
        <v>75</v>
      </c>
      <c r="F17" s="4" t="s">
        <v>67</v>
      </c>
      <c r="G17" s="4" t="s">
        <v>3</v>
      </c>
      <c r="H17" s="11" t="s">
        <v>76</v>
      </c>
      <c r="I17" s="17">
        <v>0.44479166666666664</v>
      </c>
      <c r="J17" s="6"/>
      <c r="K17" s="11"/>
      <c r="L17" s="10">
        <v>0</v>
      </c>
      <c r="M17" s="4">
        <v>0</v>
      </c>
      <c r="N17" s="4">
        <v>0</v>
      </c>
      <c r="O17" s="4">
        <v>5</v>
      </c>
      <c r="P17" s="4">
        <v>0</v>
      </c>
      <c r="Q17" s="4">
        <v>0</v>
      </c>
      <c r="R17" s="55">
        <v>0</v>
      </c>
      <c r="S17" s="63">
        <v>5</v>
      </c>
      <c r="T17" s="59">
        <v>0.049837962962963</v>
      </c>
      <c r="U17" s="7"/>
      <c r="V17" s="11"/>
      <c r="W17" s="10">
        <v>0</v>
      </c>
      <c r="X17" s="4">
        <v>5</v>
      </c>
      <c r="Y17" s="4">
        <v>0</v>
      </c>
      <c r="Z17" s="4">
        <v>3</v>
      </c>
      <c r="AA17" s="4">
        <v>0</v>
      </c>
      <c r="AB17" s="4">
        <v>0</v>
      </c>
      <c r="AC17" s="55">
        <v>1</v>
      </c>
      <c r="AD17" s="63">
        <v>9</v>
      </c>
      <c r="AE17" s="66">
        <v>0.04311342592592593</v>
      </c>
      <c r="AF17" s="10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55">
        <v>0</v>
      </c>
      <c r="AM17" s="63">
        <v>0</v>
      </c>
      <c r="AN17" s="59">
        <v>0.030428240740740686</v>
      </c>
      <c r="AO17" s="6"/>
      <c r="AP17" s="11"/>
      <c r="AQ17" s="49">
        <v>14</v>
      </c>
      <c r="AR17" s="10">
        <v>17</v>
      </c>
      <c r="AS17" s="4">
        <v>1</v>
      </c>
      <c r="AT17" s="4">
        <v>0</v>
      </c>
      <c r="AU17" s="4">
        <v>1</v>
      </c>
      <c r="AV17" s="4">
        <v>2</v>
      </c>
      <c r="AW17" s="42">
        <v>0.12337962962962962</v>
      </c>
      <c r="AX17" s="10"/>
      <c r="AY17" s="11"/>
      <c r="AZ17" s="9" t="s">
        <v>125</v>
      </c>
      <c r="BA17" s="4" t="s">
        <v>164</v>
      </c>
      <c r="BB17" s="11">
        <v>15</v>
      </c>
    </row>
    <row r="18" spans="1:54" ht="15" customHeight="1">
      <c r="A18" s="325"/>
      <c r="B18" s="22" t="s">
        <v>0</v>
      </c>
      <c r="C18" s="4" t="s">
        <v>165</v>
      </c>
      <c r="D18" s="3" t="s">
        <v>92</v>
      </c>
      <c r="E18" s="5" t="s">
        <v>91</v>
      </c>
      <c r="F18" s="4" t="s">
        <v>2</v>
      </c>
      <c r="G18" s="4" t="s">
        <v>3</v>
      </c>
      <c r="H18" s="11" t="s">
        <v>41</v>
      </c>
      <c r="I18" s="17">
        <v>0.440625</v>
      </c>
      <c r="J18" s="6"/>
      <c r="K18" s="11"/>
      <c r="L18" s="10">
        <v>1</v>
      </c>
      <c r="M18" s="4">
        <v>0</v>
      </c>
      <c r="N18" s="4">
        <v>3</v>
      </c>
      <c r="O18" s="4">
        <v>2</v>
      </c>
      <c r="P18" s="4">
        <v>3</v>
      </c>
      <c r="Q18" s="4">
        <v>3</v>
      </c>
      <c r="R18" s="55">
        <v>1</v>
      </c>
      <c r="S18" s="63">
        <v>13</v>
      </c>
      <c r="T18" s="59">
        <v>0.03186342592592595</v>
      </c>
      <c r="U18" s="7"/>
      <c r="V18" s="11"/>
      <c r="W18" s="10">
        <v>0</v>
      </c>
      <c r="X18" s="4">
        <v>0</v>
      </c>
      <c r="Y18" s="4">
        <v>3</v>
      </c>
      <c r="Z18" s="4">
        <v>0</v>
      </c>
      <c r="AA18" s="4">
        <v>1</v>
      </c>
      <c r="AB18" s="4">
        <v>0</v>
      </c>
      <c r="AC18" s="55">
        <v>1</v>
      </c>
      <c r="AD18" s="63">
        <v>5</v>
      </c>
      <c r="AE18" s="66">
        <v>0.047465277777777815</v>
      </c>
      <c r="AF18" s="10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55">
        <v>0</v>
      </c>
      <c r="AM18" s="63">
        <v>2</v>
      </c>
      <c r="AN18" s="59">
        <v>0.02920138888888879</v>
      </c>
      <c r="AO18" s="6"/>
      <c r="AP18" s="11"/>
      <c r="AQ18" s="49">
        <v>20</v>
      </c>
      <c r="AR18" s="10">
        <v>10</v>
      </c>
      <c r="AS18" s="4">
        <v>6</v>
      </c>
      <c r="AT18" s="4">
        <v>1</v>
      </c>
      <c r="AU18" s="4">
        <v>4</v>
      </c>
      <c r="AV18" s="4">
        <v>0</v>
      </c>
      <c r="AW18" s="42">
        <v>0.10853009259259255</v>
      </c>
      <c r="AX18" s="10"/>
      <c r="AY18" s="11"/>
      <c r="AZ18" s="9" t="s">
        <v>125</v>
      </c>
      <c r="BA18" s="4" t="s">
        <v>165</v>
      </c>
      <c r="BB18" s="11">
        <v>13</v>
      </c>
    </row>
    <row r="19" spans="1:54" ht="15" customHeight="1">
      <c r="A19" s="325"/>
      <c r="B19" s="22" t="s">
        <v>0</v>
      </c>
      <c r="C19" s="4" t="s">
        <v>166</v>
      </c>
      <c r="D19" s="3" t="s">
        <v>79</v>
      </c>
      <c r="E19" s="5" t="s">
        <v>78</v>
      </c>
      <c r="F19" s="4" t="s">
        <v>8</v>
      </c>
      <c r="G19" s="4" t="s">
        <v>3</v>
      </c>
      <c r="H19" s="11" t="s">
        <v>9</v>
      </c>
      <c r="I19" s="17">
        <v>0.4395833333333333</v>
      </c>
      <c r="J19" s="6"/>
      <c r="K19" s="11"/>
      <c r="L19" s="10">
        <v>0</v>
      </c>
      <c r="M19" s="4">
        <v>1</v>
      </c>
      <c r="N19" s="4">
        <v>3</v>
      </c>
      <c r="O19" s="4">
        <v>0</v>
      </c>
      <c r="P19" s="4">
        <v>0</v>
      </c>
      <c r="Q19" s="4">
        <v>3</v>
      </c>
      <c r="R19" s="55">
        <v>0</v>
      </c>
      <c r="S19" s="63">
        <v>7</v>
      </c>
      <c r="T19" s="59">
        <v>0.046504629629629646</v>
      </c>
      <c r="U19" s="7"/>
      <c r="V19" s="11"/>
      <c r="W19" s="10">
        <v>0</v>
      </c>
      <c r="X19" s="4">
        <v>1</v>
      </c>
      <c r="Y19" s="4">
        <v>5</v>
      </c>
      <c r="Z19" s="4">
        <v>0</v>
      </c>
      <c r="AA19" s="4">
        <v>5</v>
      </c>
      <c r="AB19" s="4">
        <v>0</v>
      </c>
      <c r="AC19" s="55">
        <v>0</v>
      </c>
      <c r="AD19" s="63">
        <v>11</v>
      </c>
      <c r="AE19" s="66">
        <v>0.04372685185185188</v>
      </c>
      <c r="AF19" s="10">
        <v>0</v>
      </c>
      <c r="AG19" s="4">
        <v>1</v>
      </c>
      <c r="AH19" s="4">
        <v>2</v>
      </c>
      <c r="AI19" s="4">
        <v>0</v>
      </c>
      <c r="AJ19" s="4">
        <v>0</v>
      </c>
      <c r="AK19" s="4">
        <v>0</v>
      </c>
      <c r="AL19" s="55">
        <v>1</v>
      </c>
      <c r="AM19" s="63">
        <v>4</v>
      </c>
      <c r="AN19" s="59">
        <v>0.027662037037036957</v>
      </c>
      <c r="AO19" s="6"/>
      <c r="AP19" s="11"/>
      <c r="AQ19" s="49">
        <v>22</v>
      </c>
      <c r="AR19" s="10">
        <v>12</v>
      </c>
      <c r="AS19" s="4">
        <v>4</v>
      </c>
      <c r="AT19" s="4">
        <v>1</v>
      </c>
      <c r="AU19" s="4">
        <v>2</v>
      </c>
      <c r="AV19" s="4">
        <v>2</v>
      </c>
      <c r="AW19" s="50">
        <v>0.11789351851851848</v>
      </c>
      <c r="AX19" s="10"/>
      <c r="AY19" s="11"/>
      <c r="AZ19" s="9" t="s">
        <v>125</v>
      </c>
      <c r="BA19" s="4" t="s">
        <v>166</v>
      </c>
      <c r="BB19" s="11">
        <v>11</v>
      </c>
    </row>
    <row r="20" spans="1:54" ht="15" customHeight="1">
      <c r="A20" s="325"/>
      <c r="B20" s="22" t="s">
        <v>0</v>
      </c>
      <c r="C20" s="4" t="s">
        <v>167</v>
      </c>
      <c r="D20" s="3" t="s">
        <v>5</v>
      </c>
      <c r="E20" s="5" t="s">
        <v>1</v>
      </c>
      <c r="F20" s="4" t="s">
        <v>2</v>
      </c>
      <c r="G20" s="4" t="s">
        <v>3</v>
      </c>
      <c r="H20" s="11" t="s">
        <v>4</v>
      </c>
      <c r="I20" s="17">
        <v>0.44166666666666665</v>
      </c>
      <c r="J20" s="6"/>
      <c r="K20" s="11"/>
      <c r="L20" s="10">
        <v>0</v>
      </c>
      <c r="M20" s="4">
        <v>5</v>
      </c>
      <c r="N20" s="4">
        <v>3</v>
      </c>
      <c r="O20" s="4">
        <v>3</v>
      </c>
      <c r="P20" s="4">
        <v>1</v>
      </c>
      <c r="Q20" s="4">
        <v>1</v>
      </c>
      <c r="R20" s="55">
        <v>0</v>
      </c>
      <c r="S20" s="63">
        <v>13</v>
      </c>
      <c r="T20" s="59">
        <v>0.05907407407407406</v>
      </c>
      <c r="U20" s="7"/>
      <c r="V20" s="11"/>
      <c r="W20" s="10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55">
        <v>0</v>
      </c>
      <c r="AD20" s="63">
        <v>2</v>
      </c>
      <c r="AE20" s="66">
        <v>0.04027777777777786</v>
      </c>
      <c r="AF20" s="10">
        <v>1</v>
      </c>
      <c r="AG20" s="4">
        <v>0</v>
      </c>
      <c r="AH20" s="4">
        <v>5</v>
      </c>
      <c r="AI20" s="4">
        <v>0</v>
      </c>
      <c r="AJ20" s="4">
        <v>0</v>
      </c>
      <c r="AK20" s="4">
        <v>1</v>
      </c>
      <c r="AL20" s="55">
        <v>0</v>
      </c>
      <c r="AM20" s="63">
        <v>7</v>
      </c>
      <c r="AN20" s="59">
        <v>0.04096064814814815</v>
      </c>
      <c r="AO20" s="6"/>
      <c r="AP20" s="11"/>
      <c r="AQ20" s="49">
        <v>22</v>
      </c>
      <c r="AR20" s="10">
        <v>12</v>
      </c>
      <c r="AS20" s="51">
        <v>4</v>
      </c>
      <c r="AT20" s="4">
        <v>1</v>
      </c>
      <c r="AU20" s="4">
        <v>2</v>
      </c>
      <c r="AV20" s="4">
        <v>2</v>
      </c>
      <c r="AW20" s="50">
        <v>0.14031250000000006</v>
      </c>
      <c r="AX20" s="10"/>
      <c r="AY20" s="11"/>
      <c r="AZ20" s="9" t="s">
        <v>125</v>
      </c>
      <c r="BA20" s="4" t="s">
        <v>167</v>
      </c>
      <c r="BB20" s="11">
        <v>10</v>
      </c>
    </row>
    <row r="21" spans="1:54" ht="15" customHeight="1">
      <c r="A21" s="325"/>
      <c r="B21" s="22" t="s">
        <v>0</v>
      </c>
      <c r="C21" s="4" t="s">
        <v>168</v>
      </c>
      <c r="D21" s="3" t="s">
        <v>53</v>
      </c>
      <c r="E21" s="5" t="s">
        <v>51</v>
      </c>
      <c r="F21" s="4" t="s">
        <v>52</v>
      </c>
      <c r="G21" s="4" t="s">
        <v>14</v>
      </c>
      <c r="H21" s="11" t="s">
        <v>19</v>
      </c>
      <c r="I21" s="17">
        <v>0.4427083333333333</v>
      </c>
      <c r="J21" s="6"/>
      <c r="K21" s="11"/>
      <c r="L21" s="10">
        <v>0</v>
      </c>
      <c r="M21" s="4">
        <v>0</v>
      </c>
      <c r="N21" s="4">
        <v>0</v>
      </c>
      <c r="O21" s="4">
        <v>5</v>
      </c>
      <c r="P21" s="4">
        <v>3</v>
      </c>
      <c r="Q21" s="4">
        <v>1</v>
      </c>
      <c r="R21" s="55">
        <v>1</v>
      </c>
      <c r="S21" s="63">
        <v>10</v>
      </c>
      <c r="T21" s="59">
        <v>0.03674768518518523</v>
      </c>
      <c r="U21" s="7"/>
      <c r="V21" s="11"/>
      <c r="W21" s="10">
        <v>0</v>
      </c>
      <c r="X21" s="4">
        <v>0</v>
      </c>
      <c r="Y21" s="4">
        <v>3</v>
      </c>
      <c r="Z21" s="4">
        <v>0</v>
      </c>
      <c r="AA21" s="4">
        <v>1</v>
      </c>
      <c r="AB21" s="4">
        <v>3</v>
      </c>
      <c r="AC21" s="55">
        <v>0</v>
      </c>
      <c r="AD21" s="63">
        <v>7</v>
      </c>
      <c r="AE21" s="66">
        <v>0.044560185185185175</v>
      </c>
      <c r="AF21" s="10">
        <v>0</v>
      </c>
      <c r="AG21" s="4">
        <v>0</v>
      </c>
      <c r="AH21" s="4">
        <v>3</v>
      </c>
      <c r="AI21" s="4">
        <v>0</v>
      </c>
      <c r="AJ21" s="4">
        <v>0</v>
      </c>
      <c r="AK21" s="4">
        <v>2</v>
      </c>
      <c r="AL21" s="55">
        <v>0</v>
      </c>
      <c r="AM21" s="63">
        <v>5</v>
      </c>
      <c r="AN21" s="59">
        <v>0.03271990740740738</v>
      </c>
      <c r="AO21" s="6"/>
      <c r="AP21" s="11"/>
      <c r="AQ21" s="49">
        <v>22</v>
      </c>
      <c r="AR21" s="10">
        <v>12</v>
      </c>
      <c r="AS21" s="51">
        <v>3</v>
      </c>
      <c r="AT21" s="4">
        <v>1</v>
      </c>
      <c r="AU21" s="4">
        <v>4</v>
      </c>
      <c r="AV21" s="4">
        <v>1</v>
      </c>
      <c r="AW21" s="42">
        <v>0.11402777777777778</v>
      </c>
      <c r="AX21" s="10"/>
      <c r="AY21" s="11"/>
      <c r="AZ21" s="9"/>
      <c r="BA21" s="245"/>
      <c r="BB21" s="34"/>
    </row>
    <row r="22" spans="1:54" ht="15" customHeight="1">
      <c r="A22" s="325"/>
      <c r="B22" s="22" t="s">
        <v>0</v>
      </c>
      <c r="C22" s="4" t="s">
        <v>169</v>
      </c>
      <c r="D22" s="3" t="s">
        <v>70</v>
      </c>
      <c r="E22" s="5" t="s">
        <v>69</v>
      </c>
      <c r="F22" s="4" t="s">
        <v>67</v>
      </c>
      <c r="G22" s="4" t="s">
        <v>3</v>
      </c>
      <c r="H22" s="11" t="s">
        <v>19</v>
      </c>
      <c r="I22" s="17">
        <v>0.44479166666666664</v>
      </c>
      <c r="J22" s="6"/>
      <c r="K22" s="11"/>
      <c r="L22" s="10">
        <v>0</v>
      </c>
      <c r="M22" s="4">
        <v>3</v>
      </c>
      <c r="N22" s="4">
        <v>5</v>
      </c>
      <c r="O22" s="4">
        <v>5</v>
      </c>
      <c r="P22" s="4">
        <v>0</v>
      </c>
      <c r="Q22" s="4">
        <v>5</v>
      </c>
      <c r="R22" s="55">
        <v>0</v>
      </c>
      <c r="S22" s="63">
        <v>18</v>
      </c>
      <c r="T22" s="59">
        <v>0.04806712962962967</v>
      </c>
      <c r="U22" s="7"/>
      <c r="V22" s="11"/>
      <c r="W22" s="10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55">
        <v>0</v>
      </c>
      <c r="AD22" s="63">
        <v>1</v>
      </c>
      <c r="AE22" s="66">
        <v>0.0450578703703704</v>
      </c>
      <c r="AF22" s="10">
        <v>0</v>
      </c>
      <c r="AG22" s="4">
        <v>0</v>
      </c>
      <c r="AH22" s="4">
        <v>0</v>
      </c>
      <c r="AI22" s="4">
        <v>0</v>
      </c>
      <c r="AJ22" s="4">
        <v>5</v>
      </c>
      <c r="AK22" s="4">
        <v>0</v>
      </c>
      <c r="AL22" s="55">
        <v>0</v>
      </c>
      <c r="AM22" s="63">
        <v>5</v>
      </c>
      <c r="AN22" s="59">
        <v>0.030138888888888826</v>
      </c>
      <c r="AO22" s="6"/>
      <c r="AP22" s="11"/>
      <c r="AQ22" s="49">
        <v>24</v>
      </c>
      <c r="AR22" s="52">
        <v>15</v>
      </c>
      <c r="AS22" s="4">
        <v>1</v>
      </c>
      <c r="AT22" s="4">
        <v>0</v>
      </c>
      <c r="AU22" s="4">
        <v>1</v>
      </c>
      <c r="AV22" s="4">
        <v>4</v>
      </c>
      <c r="AW22" s="42">
        <v>0.1232638888888889</v>
      </c>
      <c r="AX22" s="10"/>
      <c r="AY22" s="11"/>
      <c r="AZ22" s="9" t="s">
        <v>125</v>
      </c>
      <c r="BA22" s="4" t="s">
        <v>168</v>
      </c>
      <c r="BB22" s="11">
        <v>9</v>
      </c>
    </row>
    <row r="23" spans="1:54" ht="15" customHeight="1">
      <c r="A23" s="325"/>
      <c r="B23" s="22" t="s">
        <v>0</v>
      </c>
      <c r="C23" s="4" t="s">
        <v>170</v>
      </c>
      <c r="D23" s="3" t="s">
        <v>98</v>
      </c>
      <c r="E23" s="5" t="s">
        <v>97</v>
      </c>
      <c r="F23" s="4" t="s">
        <v>30</v>
      </c>
      <c r="G23" s="4" t="s">
        <v>14</v>
      </c>
      <c r="H23" s="11" t="s">
        <v>19</v>
      </c>
      <c r="I23" s="17">
        <v>0.4458333333333333</v>
      </c>
      <c r="J23" s="6"/>
      <c r="K23" s="11"/>
      <c r="L23" s="10">
        <v>1</v>
      </c>
      <c r="M23" s="4">
        <v>3</v>
      </c>
      <c r="N23" s="4">
        <v>3</v>
      </c>
      <c r="O23" s="4">
        <v>5</v>
      </c>
      <c r="P23" s="4">
        <v>2</v>
      </c>
      <c r="Q23" s="4">
        <v>1</v>
      </c>
      <c r="R23" s="55">
        <v>0</v>
      </c>
      <c r="S23" s="63">
        <v>15</v>
      </c>
      <c r="T23" s="59">
        <v>0.03642361111111114</v>
      </c>
      <c r="U23" s="7"/>
      <c r="V23" s="11"/>
      <c r="W23" s="10">
        <v>0</v>
      </c>
      <c r="X23" s="4">
        <v>3</v>
      </c>
      <c r="Y23" s="4">
        <v>3</v>
      </c>
      <c r="Z23" s="4">
        <v>0</v>
      </c>
      <c r="AA23" s="4">
        <v>0</v>
      </c>
      <c r="AB23" s="4">
        <v>0</v>
      </c>
      <c r="AC23" s="55">
        <v>1</v>
      </c>
      <c r="AD23" s="63">
        <v>7</v>
      </c>
      <c r="AE23" s="66">
        <v>0.04502314814814812</v>
      </c>
      <c r="AF23" s="10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55">
        <v>1</v>
      </c>
      <c r="AM23" s="63">
        <v>2</v>
      </c>
      <c r="AN23" s="59">
        <v>0.02850694444444446</v>
      </c>
      <c r="AO23" s="6"/>
      <c r="AP23" s="11"/>
      <c r="AQ23" s="49">
        <v>24</v>
      </c>
      <c r="AR23" s="52">
        <v>10</v>
      </c>
      <c r="AS23" s="4">
        <v>5</v>
      </c>
      <c r="AT23" s="4">
        <v>1</v>
      </c>
      <c r="AU23" s="4">
        <v>4</v>
      </c>
      <c r="AV23" s="4">
        <v>1</v>
      </c>
      <c r="AW23" s="42">
        <v>0.10995370370370372</v>
      </c>
      <c r="AX23" s="10"/>
      <c r="AY23" s="11"/>
      <c r="AZ23" s="9"/>
      <c r="BA23" s="245"/>
      <c r="BB23" s="34"/>
    </row>
    <row r="24" spans="1:54" ht="15" customHeight="1">
      <c r="A24" s="325"/>
      <c r="B24" s="22" t="s">
        <v>0</v>
      </c>
      <c r="C24" s="4" t="s">
        <v>171</v>
      </c>
      <c r="D24" s="3" t="s">
        <v>24</v>
      </c>
      <c r="E24" s="5" t="s">
        <v>21</v>
      </c>
      <c r="F24" s="4" t="s">
        <v>22</v>
      </c>
      <c r="G24" s="4" t="s">
        <v>23</v>
      </c>
      <c r="H24" s="11" t="s">
        <v>19</v>
      </c>
      <c r="I24" s="17">
        <v>0.44375</v>
      </c>
      <c r="J24" s="6"/>
      <c r="K24" s="11"/>
      <c r="L24" s="10">
        <v>3</v>
      </c>
      <c r="M24" s="4">
        <v>0</v>
      </c>
      <c r="N24" s="4">
        <v>3</v>
      </c>
      <c r="O24" s="4">
        <v>2</v>
      </c>
      <c r="P24" s="4">
        <v>1</v>
      </c>
      <c r="Q24" s="4">
        <v>1</v>
      </c>
      <c r="R24" s="55">
        <v>1</v>
      </c>
      <c r="S24" s="63">
        <v>11</v>
      </c>
      <c r="T24" s="59">
        <v>0.04358796296296297</v>
      </c>
      <c r="U24" s="7"/>
      <c r="V24" s="11"/>
      <c r="W24" s="10">
        <v>0</v>
      </c>
      <c r="X24" s="4">
        <v>1</v>
      </c>
      <c r="Y24" s="4">
        <v>3</v>
      </c>
      <c r="Z24" s="4">
        <v>0</v>
      </c>
      <c r="AA24" s="4">
        <v>2</v>
      </c>
      <c r="AB24" s="4">
        <v>0</v>
      </c>
      <c r="AC24" s="55">
        <v>0</v>
      </c>
      <c r="AD24" s="63">
        <v>6</v>
      </c>
      <c r="AE24" s="66">
        <v>0.04415509259259265</v>
      </c>
      <c r="AF24" s="10">
        <v>1</v>
      </c>
      <c r="AG24" s="4">
        <v>0</v>
      </c>
      <c r="AH24" s="4">
        <v>3</v>
      </c>
      <c r="AI24" s="4">
        <v>1</v>
      </c>
      <c r="AJ24" s="4">
        <v>0</v>
      </c>
      <c r="AK24" s="4">
        <v>2</v>
      </c>
      <c r="AL24" s="55">
        <v>1</v>
      </c>
      <c r="AM24" s="63">
        <v>8</v>
      </c>
      <c r="AN24" s="59">
        <v>0.02791666666666659</v>
      </c>
      <c r="AO24" s="6"/>
      <c r="AP24" s="11"/>
      <c r="AQ24" s="49">
        <v>25</v>
      </c>
      <c r="AR24" s="10">
        <v>7</v>
      </c>
      <c r="AS24" s="4">
        <v>7</v>
      </c>
      <c r="AT24" s="4">
        <v>3</v>
      </c>
      <c r="AU24" s="4">
        <v>4</v>
      </c>
      <c r="AV24" s="4">
        <v>0</v>
      </c>
      <c r="AW24" s="42">
        <v>0.1156597222222222</v>
      </c>
      <c r="AX24" s="10"/>
      <c r="AY24" s="11"/>
      <c r="AZ24" s="9" t="s">
        <v>125</v>
      </c>
      <c r="BA24" s="4" t="s">
        <v>169</v>
      </c>
      <c r="BB24" s="11">
        <v>8</v>
      </c>
    </row>
    <row r="25" spans="1:54" ht="15" customHeight="1">
      <c r="A25" s="325"/>
      <c r="B25" s="22" t="s">
        <v>0</v>
      </c>
      <c r="C25" s="4" t="s">
        <v>172</v>
      </c>
      <c r="D25" s="3" t="s">
        <v>122</v>
      </c>
      <c r="E25" s="5" t="s">
        <v>121</v>
      </c>
      <c r="F25" s="4" t="s">
        <v>2</v>
      </c>
      <c r="G25" s="4" t="s">
        <v>3</v>
      </c>
      <c r="H25" s="11" t="s">
        <v>41</v>
      </c>
      <c r="I25" s="17">
        <v>0.44166666666666665</v>
      </c>
      <c r="J25" s="6"/>
      <c r="K25" s="11"/>
      <c r="L25" s="10">
        <v>3</v>
      </c>
      <c r="M25" s="4">
        <v>2</v>
      </c>
      <c r="N25" s="4">
        <v>3</v>
      </c>
      <c r="O25" s="4">
        <v>5</v>
      </c>
      <c r="P25" s="4">
        <v>3</v>
      </c>
      <c r="Q25" s="4">
        <v>3</v>
      </c>
      <c r="R25" s="55">
        <v>3</v>
      </c>
      <c r="S25" s="63">
        <v>22</v>
      </c>
      <c r="T25" s="59">
        <v>0.0385300925925926</v>
      </c>
      <c r="U25" s="7"/>
      <c r="V25" s="11"/>
      <c r="W25" s="10">
        <v>0</v>
      </c>
      <c r="X25" s="4">
        <v>1</v>
      </c>
      <c r="Y25" s="4">
        <v>0</v>
      </c>
      <c r="Z25" s="4">
        <v>1</v>
      </c>
      <c r="AA25" s="4">
        <v>1</v>
      </c>
      <c r="AB25" s="4">
        <v>0</v>
      </c>
      <c r="AC25" s="55">
        <v>0</v>
      </c>
      <c r="AD25" s="63">
        <v>3</v>
      </c>
      <c r="AE25" s="66">
        <v>0.049930555555555534</v>
      </c>
      <c r="AF25" s="10">
        <v>0</v>
      </c>
      <c r="AG25" s="4">
        <v>1</v>
      </c>
      <c r="AH25" s="4">
        <v>2</v>
      </c>
      <c r="AI25" s="4">
        <v>0</v>
      </c>
      <c r="AJ25" s="4">
        <v>0</v>
      </c>
      <c r="AK25" s="4">
        <v>1</v>
      </c>
      <c r="AL25" s="55">
        <v>1</v>
      </c>
      <c r="AM25" s="63">
        <v>5</v>
      </c>
      <c r="AN25" s="59">
        <v>0.025138888888888933</v>
      </c>
      <c r="AO25" s="6"/>
      <c r="AP25" s="11"/>
      <c r="AQ25" s="49">
        <v>30</v>
      </c>
      <c r="AR25" s="10">
        <v>7</v>
      </c>
      <c r="AS25" s="4">
        <v>6</v>
      </c>
      <c r="AT25" s="4">
        <v>2</v>
      </c>
      <c r="AU25" s="4">
        <v>5</v>
      </c>
      <c r="AV25" s="4">
        <v>1</v>
      </c>
      <c r="AW25" s="42">
        <v>0.11359953703703707</v>
      </c>
      <c r="AX25" s="10"/>
      <c r="AY25" s="11"/>
      <c r="AZ25" s="9" t="s">
        <v>125</v>
      </c>
      <c r="BA25" s="4" t="s">
        <v>170</v>
      </c>
      <c r="BB25" s="11">
        <v>7</v>
      </c>
    </row>
    <row r="26" spans="1:54" ht="15" customHeight="1">
      <c r="A26" s="325"/>
      <c r="B26" s="22" t="s">
        <v>0</v>
      </c>
      <c r="C26" s="4" t="s">
        <v>173</v>
      </c>
      <c r="D26" s="3" t="s">
        <v>118</v>
      </c>
      <c r="E26" s="5" t="s">
        <v>117</v>
      </c>
      <c r="F26" s="8" t="s">
        <v>155</v>
      </c>
      <c r="G26" s="4" t="s">
        <v>14</v>
      </c>
      <c r="H26" s="11" t="s">
        <v>19</v>
      </c>
      <c r="I26" s="17">
        <v>0.440625</v>
      </c>
      <c r="J26" s="6"/>
      <c r="K26" s="11"/>
      <c r="L26" s="10">
        <v>0</v>
      </c>
      <c r="M26" s="4">
        <v>0</v>
      </c>
      <c r="N26" s="4">
        <v>3</v>
      </c>
      <c r="O26" s="4">
        <v>5</v>
      </c>
      <c r="P26" s="4">
        <v>5</v>
      </c>
      <c r="Q26" s="4">
        <v>1</v>
      </c>
      <c r="R26" s="55">
        <v>0</v>
      </c>
      <c r="S26" s="63">
        <v>14</v>
      </c>
      <c r="T26" s="59">
        <v>0.02674768518518522</v>
      </c>
      <c r="U26" s="7"/>
      <c r="V26" s="11"/>
      <c r="W26" s="10">
        <v>0</v>
      </c>
      <c r="X26" s="4">
        <v>5</v>
      </c>
      <c r="Y26" s="4">
        <v>5</v>
      </c>
      <c r="Z26" s="4">
        <v>5</v>
      </c>
      <c r="AA26" s="4">
        <v>1</v>
      </c>
      <c r="AB26" s="4">
        <v>1</v>
      </c>
      <c r="AC26" s="55">
        <v>2</v>
      </c>
      <c r="AD26" s="63">
        <v>19</v>
      </c>
      <c r="AE26" s="66">
        <v>0.039062499999999944</v>
      </c>
      <c r="AF26" s="10">
        <v>0</v>
      </c>
      <c r="AG26" s="4">
        <v>0</v>
      </c>
      <c r="AH26" s="4">
        <v>3</v>
      </c>
      <c r="AI26" s="4">
        <v>2</v>
      </c>
      <c r="AJ26" s="4">
        <v>0</v>
      </c>
      <c r="AK26" s="4">
        <v>0</v>
      </c>
      <c r="AL26" s="55">
        <v>0</v>
      </c>
      <c r="AM26" s="63">
        <v>5</v>
      </c>
      <c r="AN26" s="59">
        <v>0.02559027777777778</v>
      </c>
      <c r="AO26" s="6"/>
      <c r="AP26" s="11"/>
      <c r="AQ26" s="49">
        <v>38</v>
      </c>
      <c r="AR26" s="10">
        <v>9</v>
      </c>
      <c r="AS26" s="4">
        <v>3</v>
      </c>
      <c r="AT26" s="4">
        <v>2</v>
      </c>
      <c r="AU26" s="4">
        <v>2</v>
      </c>
      <c r="AV26" s="4">
        <v>5</v>
      </c>
      <c r="AW26" s="42">
        <v>0.09140046296296295</v>
      </c>
      <c r="AX26" s="10"/>
      <c r="AY26" s="11"/>
      <c r="AZ26" s="9"/>
      <c r="BA26" s="245"/>
      <c r="BB26" s="34"/>
    </row>
    <row r="27" spans="1:54" ht="15" customHeight="1">
      <c r="A27" s="325"/>
      <c r="B27" s="22" t="s">
        <v>0</v>
      </c>
      <c r="C27" s="4" t="s">
        <v>174</v>
      </c>
      <c r="D27" s="3" t="s">
        <v>39</v>
      </c>
      <c r="E27" s="5" t="s">
        <v>38</v>
      </c>
      <c r="F27" s="4" t="s">
        <v>26</v>
      </c>
      <c r="G27" s="4" t="s">
        <v>18</v>
      </c>
      <c r="H27" s="11" t="s">
        <v>9</v>
      </c>
      <c r="I27" s="17">
        <v>0.44375</v>
      </c>
      <c r="J27" s="6"/>
      <c r="K27" s="11"/>
      <c r="L27" s="10">
        <v>5</v>
      </c>
      <c r="M27" s="4">
        <v>1</v>
      </c>
      <c r="N27" s="4">
        <v>2</v>
      </c>
      <c r="O27" s="4">
        <v>5</v>
      </c>
      <c r="P27" s="4">
        <v>5</v>
      </c>
      <c r="Q27" s="4">
        <v>1</v>
      </c>
      <c r="R27" s="55">
        <v>3</v>
      </c>
      <c r="S27" s="63">
        <v>22</v>
      </c>
      <c r="T27" s="59">
        <v>0.02899305555555559</v>
      </c>
      <c r="U27" s="7"/>
      <c r="V27" s="11"/>
      <c r="W27" s="10">
        <v>0</v>
      </c>
      <c r="X27" s="4">
        <v>3</v>
      </c>
      <c r="Y27" s="4">
        <v>0</v>
      </c>
      <c r="Z27" s="4">
        <v>1</v>
      </c>
      <c r="AA27" s="4">
        <v>2</v>
      </c>
      <c r="AB27" s="4">
        <v>1</v>
      </c>
      <c r="AC27" s="55">
        <v>1</v>
      </c>
      <c r="AD27" s="63">
        <v>8</v>
      </c>
      <c r="AE27" s="66">
        <v>0.04843749999999997</v>
      </c>
      <c r="AF27" s="10">
        <v>1</v>
      </c>
      <c r="AG27" s="4">
        <v>5</v>
      </c>
      <c r="AH27" s="4">
        <v>2</v>
      </c>
      <c r="AI27" s="4">
        <v>1</v>
      </c>
      <c r="AJ27" s="4">
        <v>1</v>
      </c>
      <c r="AK27" s="4">
        <v>1</v>
      </c>
      <c r="AL27" s="55">
        <v>0</v>
      </c>
      <c r="AM27" s="63">
        <v>11</v>
      </c>
      <c r="AN27" s="59">
        <v>0.025960648148148135</v>
      </c>
      <c r="AO27" s="6"/>
      <c r="AP27" s="11"/>
      <c r="AQ27" s="49">
        <v>41</v>
      </c>
      <c r="AR27" s="10">
        <v>3</v>
      </c>
      <c r="AS27" s="4">
        <v>9</v>
      </c>
      <c r="AT27" s="4">
        <v>3</v>
      </c>
      <c r="AU27" s="4">
        <v>2</v>
      </c>
      <c r="AV27" s="4">
        <v>4</v>
      </c>
      <c r="AW27" s="42">
        <v>0.1033912037037037</v>
      </c>
      <c r="AX27" s="10"/>
      <c r="AY27" s="11"/>
      <c r="AZ27" s="9" t="s">
        <v>125</v>
      </c>
      <c r="BA27" s="4" t="s">
        <v>171</v>
      </c>
      <c r="BB27" s="11">
        <v>6</v>
      </c>
    </row>
    <row r="28" spans="1:54" ht="15" customHeight="1" thickBot="1">
      <c r="A28" s="326"/>
      <c r="B28" s="23" t="s">
        <v>0</v>
      </c>
      <c r="C28" s="4" t="s">
        <v>175</v>
      </c>
      <c r="D28" s="20" t="s">
        <v>31</v>
      </c>
      <c r="E28" s="21" t="s">
        <v>29</v>
      </c>
      <c r="F28" s="14" t="s">
        <v>30</v>
      </c>
      <c r="G28" s="14" t="s">
        <v>14</v>
      </c>
      <c r="H28" s="16" t="s">
        <v>4</v>
      </c>
      <c r="I28" s="18">
        <v>0.4458333333333333</v>
      </c>
      <c r="J28" s="13"/>
      <c r="K28" s="16"/>
      <c r="L28" s="35">
        <v>5</v>
      </c>
      <c r="M28" s="14">
        <v>1</v>
      </c>
      <c r="N28" s="14">
        <v>5</v>
      </c>
      <c r="O28" s="14">
        <v>5</v>
      </c>
      <c r="P28" s="14">
        <v>1</v>
      </c>
      <c r="Q28" s="14">
        <v>5</v>
      </c>
      <c r="R28" s="54">
        <v>1</v>
      </c>
      <c r="S28" s="62">
        <v>23</v>
      </c>
      <c r="T28" s="58">
        <v>0.05177083333333338</v>
      </c>
      <c r="U28" s="15"/>
      <c r="V28" s="16"/>
      <c r="W28" s="35">
        <v>2</v>
      </c>
      <c r="X28" s="14">
        <v>1</v>
      </c>
      <c r="Y28" s="14">
        <v>3</v>
      </c>
      <c r="Z28" s="14">
        <v>3</v>
      </c>
      <c r="AA28" s="14">
        <v>0</v>
      </c>
      <c r="AB28" s="14">
        <v>5</v>
      </c>
      <c r="AC28" s="54">
        <v>0</v>
      </c>
      <c r="AD28" s="62">
        <v>14</v>
      </c>
      <c r="AE28" s="65">
        <v>0.03815972222222225</v>
      </c>
      <c r="AF28" s="35">
        <v>1</v>
      </c>
      <c r="AG28" s="14">
        <v>2</v>
      </c>
      <c r="AH28" s="14">
        <v>3</v>
      </c>
      <c r="AI28" s="14">
        <v>1</v>
      </c>
      <c r="AJ28" s="14">
        <v>0</v>
      </c>
      <c r="AK28" s="14">
        <v>5</v>
      </c>
      <c r="AL28" s="54">
        <v>0</v>
      </c>
      <c r="AM28" s="62">
        <v>12</v>
      </c>
      <c r="AN28" s="58">
        <v>0.026828703703703716</v>
      </c>
      <c r="AO28" s="13"/>
      <c r="AP28" s="16"/>
      <c r="AQ28" s="48">
        <v>49</v>
      </c>
      <c r="AR28" s="35">
        <v>4</v>
      </c>
      <c r="AS28" s="14">
        <v>6</v>
      </c>
      <c r="AT28" s="14">
        <v>2</v>
      </c>
      <c r="AU28" s="14">
        <v>3</v>
      </c>
      <c r="AV28" s="14">
        <v>6</v>
      </c>
      <c r="AW28" s="41">
        <v>0.11675925925925934</v>
      </c>
      <c r="AX28" s="35"/>
      <c r="AY28" s="16"/>
      <c r="AZ28" s="36"/>
      <c r="BA28" s="246"/>
      <c r="BB28" s="37"/>
    </row>
    <row r="29" spans="1:54" ht="15" customHeight="1">
      <c r="A29" s="327" t="s">
        <v>6</v>
      </c>
      <c r="B29" s="24" t="s">
        <v>6</v>
      </c>
      <c r="C29" s="25" t="s">
        <v>162</v>
      </c>
      <c r="D29" s="26" t="s">
        <v>110</v>
      </c>
      <c r="E29" s="27" t="s">
        <v>109</v>
      </c>
      <c r="F29" s="25" t="s">
        <v>8</v>
      </c>
      <c r="G29" s="25" t="s">
        <v>3</v>
      </c>
      <c r="H29" s="28" t="s">
        <v>9</v>
      </c>
      <c r="I29" s="29">
        <v>0.4354166666666667</v>
      </c>
      <c r="J29" s="30"/>
      <c r="K29" s="28"/>
      <c r="L29" s="31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53">
        <v>0</v>
      </c>
      <c r="S29" s="61">
        <v>0</v>
      </c>
      <c r="T29" s="57">
        <v>0.029074074074074086</v>
      </c>
      <c r="U29" s="32"/>
      <c r="V29" s="28"/>
      <c r="W29" s="31">
        <v>0</v>
      </c>
      <c r="X29" s="25">
        <v>3</v>
      </c>
      <c r="Y29" s="25">
        <v>0</v>
      </c>
      <c r="Z29" s="25">
        <v>0</v>
      </c>
      <c r="AA29" s="25">
        <v>0</v>
      </c>
      <c r="AB29" s="25">
        <v>0</v>
      </c>
      <c r="AC29" s="53">
        <v>0</v>
      </c>
      <c r="AD29" s="61">
        <v>3</v>
      </c>
      <c r="AE29" s="64">
        <v>0.052650462962962996</v>
      </c>
      <c r="AF29" s="31">
        <v>0</v>
      </c>
      <c r="AG29" s="25">
        <v>1</v>
      </c>
      <c r="AH29" s="25">
        <v>0</v>
      </c>
      <c r="AI29" s="25">
        <v>0</v>
      </c>
      <c r="AJ29" s="25">
        <v>0</v>
      </c>
      <c r="AK29" s="25">
        <v>0</v>
      </c>
      <c r="AL29" s="53">
        <v>0</v>
      </c>
      <c r="AM29" s="61">
        <v>1</v>
      </c>
      <c r="AN29" s="57">
        <v>0.02184027777777775</v>
      </c>
      <c r="AO29" s="30"/>
      <c r="AP29" s="28"/>
      <c r="AQ29" s="47">
        <v>4</v>
      </c>
      <c r="AR29" s="31">
        <v>19</v>
      </c>
      <c r="AS29" s="25">
        <v>1</v>
      </c>
      <c r="AT29" s="25">
        <v>0</v>
      </c>
      <c r="AU29" s="25">
        <v>1</v>
      </c>
      <c r="AV29" s="25">
        <v>0</v>
      </c>
      <c r="AW29" s="40">
        <v>0.10356481481481483</v>
      </c>
      <c r="AX29" s="31"/>
      <c r="AY29" s="28"/>
      <c r="AZ29" s="33" t="s">
        <v>125</v>
      </c>
      <c r="BA29" s="25" t="s">
        <v>162</v>
      </c>
      <c r="BB29" s="28">
        <v>20</v>
      </c>
    </row>
    <row r="30" spans="1:54" ht="15" customHeight="1">
      <c r="A30" s="328"/>
      <c r="B30" s="22" t="s">
        <v>6</v>
      </c>
      <c r="C30" s="4" t="s">
        <v>163</v>
      </c>
      <c r="D30" s="3" t="s">
        <v>46</v>
      </c>
      <c r="E30" s="5" t="s">
        <v>45</v>
      </c>
      <c r="F30" s="4" t="s">
        <v>22</v>
      </c>
      <c r="G30" s="4" t="s">
        <v>23</v>
      </c>
      <c r="H30" s="11" t="s">
        <v>9</v>
      </c>
      <c r="I30" s="17">
        <v>0.43854166666666666</v>
      </c>
      <c r="J30" s="6"/>
      <c r="K30" s="11"/>
      <c r="L30" s="10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55">
        <v>0</v>
      </c>
      <c r="S30" s="63">
        <v>1</v>
      </c>
      <c r="T30" s="59">
        <v>0.03511574074074075</v>
      </c>
      <c r="U30" s="7"/>
      <c r="V30" s="11"/>
      <c r="W30" s="10">
        <v>0</v>
      </c>
      <c r="X30" s="4">
        <v>3</v>
      </c>
      <c r="Y30" s="4">
        <v>0</v>
      </c>
      <c r="Z30" s="4">
        <v>0</v>
      </c>
      <c r="AA30" s="4">
        <v>0</v>
      </c>
      <c r="AB30" s="4">
        <v>0</v>
      </c>
      <c r="AC30" s="55">
        <v>0</v>
      </c>
      <c r="AD30" s="63">
        <v>3</v>
      </c>
      <c r="AE30" s="66">
        <v>0.04667824074074073</v>
      </c>
      <c r="AF30" s="10">
        <v>0</v>
      </c>
      <c r="AG30" s="4">
        <v>1</v>
      </c>
      <c r="AH30" s="4">
        <v>0</v>
      </c>
      <c r="AI30" s="4">
        <v>1</v>
      </c>
      <c r="AJ30" s="4">
        <v>0</v>
      </c>
      <c r="AK30" s="4">
        <v>0</v>
      </c>
      <c r="AL30" s="55">
        <v>0</v>
      </c>
      <c r="AM30" s="63">
        <v>2</v>
      </c>
      <c r="AN30" s="59">
        <v>0.024652777777777746</v>
      </c>
      <c r="AO30" s="6"/>
      <c r="AP30" s="11"/>
      <c r="AQ30" s="49">
        <v>6</v>
      </c>
      <c r="AR30" s="10">
        <v>17</v>
      </c>
      <c r="AS30" s="4">
        <v>3</v>
      </c>
      <c r="AT30" s="4">
        <v>0</v>
      </c>
      <c r="AU30" s="4">
        <v>1</v>
      </c>
      <c r="AV30" s="4">
        <v>0</v>
      </c>
      <c r="AW30" s="42">
        <v>0.10644675925925923</v>
      </c>
      <c r="AX30" s="10"/>
      <c r="AY30" s="11"/>
      <c r="AZ30" s="9" t="s">
        <v>125</v>
      </c>
      <c r="BA30" s="4" t="s">
        <v>163</v>
      </c>
      <c r="BB30" s="11">
        <v>17</v>
      </c>
    </row>
    <row r="31" spans="1:54" ht="15" customHeight="1">
      <c r="A31" s="328"/>
      <c r="B31" s="22" t="s">
        <v>6</v>
      </c>
      <c r="C31" s="4" t="s">
        <v>164</v>
      </c>
      <c r="D31" s="3" t="s">
        <v>85</v>
      </c>
      <c r="E31" s="5" t="s">
        <v>84</v>
      </c>
      <c r="F31" s="4" t="s">
        <v>67</v>
      </c>
      <c r="G31" s="4" t="s">
        <v>3</v>
      </c>
      <c r="H31" s="11" t="s">
        <v>4</v>
      </c>
      <c r="I31" s="17">
        <v>0.4375</v>
      </c>
      <c r="J31" s="6"/>
      <c r="K31" s="11"/>
      <c r="L31" s="10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55">
        <v>0</v>
      </c>
      <c r="S31" s="63">
        <v>1</v>
      </c>
      <c r="T31" s="59">
        <v>0.04672453703703705</v>
      </c>
      <c r="U31" s="7"/>
      <c r="V31" s="11"/>
      <c r="W31" s="10">
        <v>0</v>
      </c>
      <c r="X31" s="4">
        <v>0</v>
      </c>
      <c r="Y31" s="4">
        <v>0</v>
      </c>
      <c r="Z31" s="4">
        <v>2</v>
      </c>
      <c r="AA31" s="4">
        <v>0</v>
      </c>
      <c r="AB31" s="4">
        <v>0</v>
      </c>
      <c r="AC31" s="55">
        <v>0</v>
      </c>
      <c r="AD31" s="63">
        <v>2</v>
      </c>
      <c r="AE31" s="66">
        <v>0.04541666666666666</v>
      </c>
      <c r="AF31" s="10">
        <v>0</v>
      </c>
      <c r="AG31" s="4">
        <v>0</v>
      </c>
      <c r="AH31" s="4">
        <v>3</v>
      </c>
      <c r="AI31" s="4">
        <v>1</v>
      </c>
      <c r="AJ31" s="4">
        <v>0</v>
      </c>
      <c r="AK31" s="4">
        <v>0</v>
      </c>
      <c r="AL31" s="55">
        <v>0</v>
      </c>
      <c r="AM31" s="63">
        <v>4</v>
      </c>
      <c r="AN31" s="59">
        <v>0.030358796296296342</v>
      </c>
      <c r="AO31" s="6"/>
      <c r="AP31" s="11"/>
      <c r="AQ31" s="49">
        <v>7</v>
      </c>
      <c r="AR31" s="10">
        <v>17</v>
      </c>
      <c r="AS31" s="4">
        <v>2</v>
      </c>
      <c r="AT31" s="4">
        <v>1</v>
      </c>
      <c r="AU31" s="4">
        <v>1</v>
      </c>
      <c r="AV31" s="4">
        <v>0</v>
      </c>
      <c r="AW31" s="42">
        <v>0.12250000000000005</v>
      </c>
      <c r="AX31" s="10"/>
      <c r="AY31" s="11"/>
      <c r="AZ31" s="9" t="s">
        <v>125</v>
      </c>
      <c r="BA31" s="4" t="s">
        <v>164</v>
      </c>
      <c r="BB31" s="11">
        <v>15</v>
      </c>
    </row>
    <row r="32" spans="1:54" ht="15" customHeight="1">
      <c r="A32" s="328"/>
      <c r="B32" s="22" t="s">
        <v>6</v>
      </c>
      <c r="C32" s="4" t="s">
        <v>165</v>
      </c>
      <c r="D32" s="3" t="s">
        <v>81</v>
      </c>
      <c r="E32" s="5" t="s">
        <v>80</v>
      </c>
      <c r="F32" s="4" t="s">
        <v>72</v>
      </c>
      <c r="G32" s="4" t="s">
        <v>73</v>
      </c>
      <c r="H32" s="11" t="s">
        <v>9</v>
      </c>
      <c r="I32" s="17">
        <v>0.434375</v>
      </c>
      <c r="J32" s="6"/>
      <c r="K32" s="11"/>
      <c r="L32" s="10">
        <v>0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55">
        <v>0</v>
      </c>
      <c r="S32" s="63">
        <v>2</v>
      </c>
      <c r="T32" s="59">
        <v>0.0405787037037037</v>
      </c>
      <c r="U32" s="7"/>
      <c r="V32" s="11"/>
      <c r="W32" s="10">
        <v>0</v>
      </c>
      <c r="X32" s="4">
        <v>3</v>
      </c>
      <c r="Y32" s="4">
        <v>0</v>
      </c>
      <c r="Z32" s="4">
        <v>0</v>
      </c>
      <c r="AA32" s="4">
        <v>0</v>
      </c>
      <c r="AB32" s="4">
        <v>0</v>
      </c>
      <c r="AC32" s="55">
        <v>0</v>
      </c>
      <c r="AD32" s="63">
        <v>3</v>
      </c>
      <c r="AE32" s="66">
        <v>0.047245370370370354</v>
      </c>
      <c r="AF32" s="10">
        <v>0</v>
      </c>
      <c r="AG32" s="4">
        <v>3</v>
      </c>
      <c r="AH32" s="4">
        <v>0</v>
      </c>
      <c r="AI32" s="4">
        <v>0</v>
      </c>
      <c r="AJ32" s="4">
        <v>0</v>
      </c>
      <c r="AK32" s="4">
        <v>0</v>
      </c>
      <c r="AL32" s="55">
        <v>0</v>
      </c>
      <c r="AM32" s="63">
        <v>3</v>
      </c>
      <c r="AN32" s="59">
        <v>0.025081018518518516</v>
      </c>
      <c r="AO32" s="6"/>
      <c r="AP32" s="11"/>
      <c r="AQ32" s="49">
        <v>8</v>
      </c>
      <c r="AR32" s="10">
        <v>18</v>
      </c>
      <c r="AS32" s="4">
        <v>0</v>
      </c>
      <c r="AT32" s="4">
        <v>1</v>
      </c>
      <c r="AU32" s="4">
        <v>2</v>
      </c>
      <c r="AV32" s="4">
        <v>0</v>
      </c>
      <c r="AW32" s="42">
        <v>0.11290509259259257</v>
      </c>
      <c r="AX32" s="10"/>
      <c r="AY32" s="11"/>
      <c r="AZ32" s="9" t="s">
        <v>125</v>
      </c>
      <c r="BA32" s="4" t="s">
        <v>165</v>
      </c>
      <c r="BB32" s="11">
        <v>13</v>
      </c>
    </row>
    <row r="33" spans="1:54" ht="15" customHeight="1">
      <c r="A33" s="328"/>
      <c r="B33" s="22" t="s">
        <v>6</v>
      </c>
      <c r="C33" s="4" t="s">
        <v>166</v>
      </c>
      <c r="D33" s="3" t="s">
        <v>35</v>
      </c>
      <c r="E33" s="5" t="s">
        <v>32</v>
      </c>
      <c r="F33" s="4" t="s">
        <v>33</v>
      </c>
      <c r="G33" s="4" t="s">
        <v>34</v>
      </c>
      <c r="H33" s="11" t="s">
        <v>9</v>
      </c>
      <c r="I33" s="17">
        <v>0.43854166666666666</v>
      </c>
      <c r="J33" s="6"/>
      <c r="K33" s="11"/>
      <c r="L33" s="10">
        <v>0</v>
      </c>
      <c r="M33" s="4">
        <v>1</v>
      </c>
      <c r="N33" s="4">
        <v>0</v>
      </c>
      <c r="O33" s="4">
        <v>5</v>
      </c>
      <c r="P33" s="4">
        <v>0</v>
      </c>
      <c r="Q33" s="4">
        <v>0</v>
      </c>
      <c r="R33" s="55">
        <v>0</v>
      </c>
      <c r="S33" s="63">
        <v>6</v>
      </c>
      <c r="T33" s="59">
        <v>0.04311342592592593</v>
      </c>
      <c r="U33" s="7"/>
      <c r="V33" s="11"/>
      <c r="W33" s="10">
        <v>0</v>
      </c>
      <c r="X33" s="4">
        <v>2</v>
      </c>
      <c r="Y33" s="4">
        <v>0</v>
      </c>
      <c r="Z33" s="4">
        <v>0</v>
      </c>
      <c r="AA33" s="4">
        <v>0</v>
      </c>
      <c r="AB33" s="4">
        <v>0</v>
      </c>
      <c r="AC33" s="55">
        <v>0</v>
      </c>
      <c r="AD33" s="63">
        <v>2</v>
      </c>
      <c r="AE33" s="66">
        <v>0.04280092592592594</v>
      </c>
      <c r="AF33" s="10">
        <v>0</v>
      </c>
      <c r="AG33" s="4">
        <v>3</v>
      </c>
      <c r="AH33" s="4">
        <v>0</v>
      </c>
      <c r="AI33" s="4">
        <v>0</v>
      </c>
      <c r="AJ33" s="4">
        <v>0</v>
      </c>
      <c r="AK33" s="4">
        <v>0</v>
      </c>
      <c r="AL33" s="55">
        <v>0</v>
      </c>
      <c r="AM33" s="63">
        <v>3</v>
      </c>
      <c r="AN33" s="59">
        <v>0.03347222222222224</v>
      </c>
      <c r="AO33" s="6"/>
      <c r="AP33" s="11"/>
      <c r="AQ33" s="49">
        <v>11</v>
      </c>
      <c r="AR33" s="10">
        <v>17</v>
      </c>
      <c r="AS33" s="4">
        <v>1</v>
      </c>
      <c r="AT33" s="4">
        <v>1</v>
      </c>
      <c r="AU33" s="4">
        <v>1</v>
      </c>
      <c r="AV33" s="4">
        <v>1</v>
      </c>
      <c r="AW33" s="42">
        <v>0.1193865740740741</v>
      </c>
      <c r="AX33" s="10"/>
      <c r="AY33" s="11"/>
      <c r="AZ33" s="9"/>
      <c r="BA33" s="245"/>
      <c r="BB33" s="34"/>
    </row>
    <row r="34" spans="1:54" ht="15" customHeight="1">
      <c r="A34" s="328"/>
      <c r="B34" s="22" t="s">
        <v>6</v>
      </c>
      <c r="C34" s="4" t="s">
        <v>167</v>
      </c>
      <c r="D34" s="3" t="s">
        <v>114</v>
      </c>
      <c r="E34" s="5" t="s">
        <v>113</v>
      </c>
      <c r="F34" s="4" t="s">
        <v>8</v>
      </c>
      <c r="G34" s="4" t="s">
        <v>3</v>
      </c>
      <c r="H34" s="11" t="s">
        <v>9</v>
      </c>
      <c r="I34" s="17">
        <v>0.434375</v>
      </c>
      <c r="J34" s="6"/>
      <c r="K34" s="11"/>
      <c r="L34" s="10">
        <v>0</v>
      </c>
      <c r="M34" s="4">
        <v>2</v>
      </c>
      <c r="N34" s="4">
        <v>5</v>
      </c>
      <c r="O34" s="4">
        <v>1</v>
      </c>
      <c r="P34" s="4">
        <v>0</v>
      </c>
      <c r="Q34" s="4">
        <v>0</v>
      </c>
      <c r="R34" s="55">
        <v>0</v>
      </c>
      <c r="S34" s="63">
        <v>8</v>
      </c>
      <c r="T34" s="59">
        <v>0.040451388888888884</v>
      </c>
      <c r="U34" s="7"/>
      <c r="V34" s="11"/>
      <c r="W34" s="10">
        <v>0</v>
      </c>
      <c r="X34" s="4">
        <v>3</v>
      </c>
      <c r="Y34" s="4">
        <v>1</v>
      </c>
      <c r="Z34" s="4">
        <v>0</v>
      </c>
      <c r="AA34" s="4">
        <v>0</v>
      </c>
      <c r="AB34" s="4">
        <v>0</v>
      </c>
      <c r="AC34" s="55">
        <v>0</v>
      </c>
      <c r="AD34" s="63">
        <v>4</v>
      </c>
      <c r="AE34" s="66">
        <v>0.05003472222222222</v>
      </c>
      <c r="AF34" s="10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55">
        <v>0</v>
      </c>
      <c r="AM34" s="63">
        <v>1</v>
      </c>
      <c r="AN34" s="59">
        <v>0.030011574074074066</v>
      </c>
      <c r="AO34" s="6"/>
      <c r="AP34" s="11"/>
      <c r="AQ34" s="49">
        <v>13</v>
      </c>
      <c r="AR34" s="10">
        <v>15</v>
      </c>
      <c r="AS34" s="4">
        <v>3</v>
      </c>
      <c r="AT34" s="4">
        <v>1</v>
      </c>
      <c r="AU34" s="4">
        <v>1</v>
      </c>
      <c r="AV34" s="4">
        <v>1</v>
      </c>
      <c r="AW34" s="42">
        <v>0.12049768518518517</v>
      </c>
      <c r="AX34" s="10"/>
      <c r="AY34" s="11"/>
      <c r="AZ34" s="9" t="s">
        <v>125</v>
      </c>
      <c r="BA34" s="4" t="s">
        <v>166</v>
      </c>
      <c r="BB34" s="11">
        <v>11</v>
      </c>
    </row>
    <row r="35" spans="1:54" ht="15" customHeight="1">
      <c r="A35" s="328"/>
      <c r="B35" s="22" t="s">
        <v>6</v>
      </c>
      <c r="C35" s="4" t="s">
        <v>168</v>
      </c>
      <c r="D35" s="3" t="s">
        <v>74</v>
      </c>
      <c r="E35" s="5" t="s">
        <v>71</v>
      </c>
      <c r="F35" s="4" t="s">
        <v>72</v>
      </c>
      <c r="G35" s="4" t="s">
        <v>73</v>
      </c>
      <c r="H35" s="11" t="s">
        <v>4</v>
      </c>
      <c r="I35" s="17">
        <v>0.43124999999999997</v>
      </c>
      <c r="J35" s="6"/>
      <c r="K35" s="11"/>
      <c r="L35" s="10">
        <v>0</v>
      </c>
      <c r="M35" s="4">
        <v>3</v>
      </c>
      <c r="N35" s="4">
        <v>0</v>
      </c>
      <c r="O35" s="4">
        <v>0</v>
      </c>
      <c r="P35" s="4">
        <v>0</v>
      </c>
      <c r="Q35" s="4">
        <v>0</v>
      </c>
      <c r="R35" s="55">
        <v>0</v>
      </c>
      <c r="S35" s="63">
        <v>3</v>
      </c>
      <c r="T35" s="59">
        <v>0.05149305555555561</v>
      </c>
      <c r="U35" s="7"/>
      <c r="V35" s="11"/>
      <c r="W35" s="10">
        <v>0</v>
      </c>
      <c r="X35" s="4">
        <v>5</v>
      </c>
      <c r="Y35" s="4">
        <v>2</v>
      </c>
      <c r="Z35" s="4">
        <v>0</v>
      </c>
      <c r="AA35" s="4">
        <v>0</v>
      </c>
      <c r="AB35" s="4">
        <v>0</v>
      </c>
      <c r="AC35" s="55">
        <v>2</v>
      </c>
      <c r="AD35" s="63">
        <v>9</v>
      </c>
      <c r="AE35" s="66">
        <v>0.04666666666666669</v>
      </c>
      <c r="AF35" s="10">
        <v>0</v>
      </c>
      <c r="AG35" s="4">
        <v>2</v>
      </c>
      <c r="AH35" s="4">
        <v>0</v>
      </c>
      <c r="AI35" s="4">
        <v>0</v>
      </c>
      <c r="AJ35" s="4">
        <v>0</v>
      </c>
      <c r="AK35" s="4">
        <v>0</v>
      </c>
      <c r="AL35" s="55">
        <v>0</v>
      </c>
      <c r="AM35" s="63">
        <v>2</v>
      </c>
      <c r="AN35" s="59">
        <v>0.02952546296296288</v>
      </c>
      <c r="AO35" s="6"/>
      <c r="AP35" s="11"/>
      <c r="AQ35" s="49">
        <v>14</v>
      </c>
      <c r="AR35" s="10">
        <v>16</v>
      </c>
      <c r="AS35" s="4">
        <v>0</v>
      </c>
      <c r="AT35" s="4">
        <v>3</v>
      </c>
      <c r="AU35" s="4">
        <v>1</v>
      </c>
      <c r="AV35" s="4">
        <v>1</v>
      </c>
      <c r="AW35" s="42">
        <v>0.12768518518518518</v>
      </c>
      <c r="AX35" s="10"/>
      <c r="AY35" s="11"/>
      <c r="AZ35" s="9" t="s">
        <v>125</v>
      </c>
      <c r="BA35" s="4" t="s">
        <v>167</v>
      </c>
      <c r="BB35" s="11">
        <v>10</v>
      </c>
    </row>
    <row r="36" spans="1:54" ht="15" customHeight="1">
      <c r="A36" s="328"/>
      <c r="B36" s="22" t="s">
        <v>6</v>
      </c>
      <c r="C36" s="4" t="s">
        <v>169</v>
      </c>
      <c r="D36" s="3" t="s">
        <v>44</v>
      </c>
      <c r="E36" s="5" t="s">
        <v>43</v>
      </c>
      <c r="F36" s="4" t="s">
        <v>22</v>
      </c>
      <c r="G36" s="4" t="s">
        <v>23</v>
      </c>
      <c r="H36" s="11" t="s">
        <v>9</v>
      </c>
      <c r="I36" s="17">
        <v>0.43645833333333334</v>
      </c>
      <c r="J36" s="6"/>
      <c r="K36" s="11"/>
      <c r="L36" s="10">
        <v>0</v>
      </c>
      <c r="M36" s="4">
        <v>2</v>
      </c>
      <c r="N36" s="4">
        <v>1</v>
      </c>
      <c r="O36" s="4">
        <v>1</v>
      </c>
      <c r="P36" s="4">
        <v>0</v>
      </c>
      <c r="Q36" s="4">
        <v>0</v>
      </c>
      <c r="R36" s="55">
        <v>0</v>
      </c>
      <c r="S36" s="63">
        <v>4</v>
      </c>
      <c r="T36" s="59">
        <v>0.037557870370370394</v>
      </c>
      <c r="U36" s="7"/>
      <c r="V36" s="11"/>
      <c r="W36" s="10">
        <v>0</v>
      </c>
      <c r="X36" s="4">
        <v>3</v>
      </c>
      <c r="Y36" s="4">
        <v>0</v>
      </c>
      <c r="Z36" s="4">
        <v>3</v>
      </c>
      <c r="AA36" s="4">
        <v>0</v>
      </c>
      <c r="AB36" s="4">
        <v>1</v>
      </c>
      <c r="AC36" s="55">
        <v>0</v>
      </c>
      <c r="AD36" s="63">
        <v>7</v>
      </c>
      <c r="AE36" s="66">
        <v>0.047569444444444386</v>
      </c>
      <c r="AF36" s="10">
        <v>0</v>
      </c>
      <c r="AG36" s="4">
        <v>3</v>
      </c>
      <c r="AH36" s="4">
        <v>0</v>
      </c>
      <c r="AI36" s="4">
        <v>1</v>
      </c>
      <c r="AJ36" s="4">
        <v>0</v>
      </c>
      <c r="AK36" s="4">
        <v>0</v>
      </c>
      <c r="AL36" s="55">
        <v>0</v>
      </c>
      <c r="AM36" s="63">
        <v>4</v>
      </c>
      <c r="AN36" s="59">
        <v>0.030601851851851936</v>
      </c>
      <c r="AO36" s="6"/>
      <c r="AP36" s="11"/>
      <c r="AQ36" s="49">
        <v>15</v>
      </c>
      <c r="AR36" s="10">
        <v>13</v>
      </c>
      <c r="AS36" s="4">
        <v>4</v>
      </c>
      <c r="AT36" s="4">
        <v>1</v>
      </c>
      <c r="AU36" s="4">
        <v>3</v>
      </c>
      <c r="AV36" s="4">
        <v>0</v>
      </c>
      <c r="AW36" s="42">
        <v>0.11572916666666672</v>
      </c>
      <c r="AX36" s="10"/>
      <c r="AY36" s="11"/>
      <c r="AZ36" s="9" t="s">
        <v>125</v>
      </c>
      <c r="BA36" s="4" t="s">
        <v>168</v>
      </c>
      <c r="BB36" s="11">
        <v>9</v>
      </c>
    </row>
    <row r="37" spans="1:54" ht="15" customHeight="1">
      <c r="A37" s="328"/>
      <c r="B37" s="22" t="s">
        <v>6</v>
      </c>
      <c r="C37" s="4" t="s">
        <v>170</v>
      </c>
      <c r="D37" s="3" t="s">
        <v>120</v>
      </c>
      <c r="E37" s="5" t="s">
        <v>119</v>
      </c>
      <c r="F37" s="4" t="s">
        <v>22</v>
      </c>
      <c r="G37" s="4" t="s">
        <v>23</v>
      </c>
      <c r="H37" s="11" t="s">
        <v>19</v>
      </c>
      <c r="I37" s="17">
        <v>0.4333333333333333</v>
      </c>
      <c r="J37" s="6"/>
      <c r="K37" s="11"/>
      <c r="L37" s="10">
        <v>0</v>
      </c>
      <c r="M37" s="4">
        <v>3</v>
      </c>
      <c r="N37" s="4">
        <v>1</v>
      </c>
      <c r="O37" s="4">
        <v>3</v>
      </c>
      <c r="P37" s="4">
        <v>0</v>
      </c>
      <c r="Q37" s="4">
        <v>0</v>
      </c>
      <c r="R37" s="55">
        <v>2</v>
      </c>
      <c r="S37" s="63">
        <v>9</v>
      </c>
      <c r="T37" s="59">
        <v>0.040520833333333395</v>
      </c>
      <c r="U37" s="7"/>
      <c r="V37" s="11"/>
      <c r="W37" s="10">
        <v>0</v>
      </c>
      <c r="X37" s="4">
        <v>2</v>
      </c>
      <c r="Y37" s="4">
        <v>1</v>
      </c>
      <c r="Z37" s="4">
        <v>2</v>
      </c>
      <c r="AA37" s="4">
        <v>0</v>
      </c>
      <c r="AB37" s="4">
        <v>0</v>
      </c>
      <c r="AC37" s="55">
        <v>1</v>
      </c>
      <c r="AD37" s="63">
        <v>6</v>
      </c>
      <c r="AE37" s="66">
        <v>0.051585648148148144</v>
      </c>
      <c r="AF37" s="10">
        <v>0</v>
      </c>
      <c r="AG37" s="4">
        <v>3</v>
      </c>
      <c r="AH37" s="4">
        <v>0</v>
      </c>
      <c r="AI37" s="4">
        <v>0</v>
      </c>
      <c r="AJ37" s="4">
        <v>0</v>
      </c>
      <c r="AK37" s="4">
        <v>0</v>
      </c>
      <c r="AL37" s="55">
        <v>0</v>
      </c>
      <c r="AM37" s="63">
        <v>3</v>
      </c>
      <c r="AN37" s="59">
        <v>0.035821759259259234</v>
      </c>
      <c r="AO37" s="6"/>
      <c r="AP37" s="11"/>
      <c r="AQ37" s="49">
        <v>18</v>
      </c>
      <c r="AR37" s="10">
        <v>12</v>
      </c>
      <c r="AS37" s="4">
        <v>3</v>
      </c>
      <c r="AT37" s="4">
        <v>3</v>
      </c>
      <c r="AU37" s="4">
        <v>3</v>
      </c>
      <c r="AV37" s="4">
        <v>0</v>
      </c>
      <c r="AW37" s="42">
        <v>0.12792824074074077</v>
      </c>
      <c r="AX37" s="10"/>
      <c r="AY37" s="11"/>
      <c r="AZ37" s="9" t="s">
        <v>125</v>
      </c>
      <c r="BA37" s="4" t="s">
        <v>169</v>
      </c>
      <c r="BB37" s="11">
        <v>8</v>
      </c>
    </row>
    <row r="38" spans="1:54" ht="15" customHeight="1">
      <c r="A38" s="328"/>
      <c r="B38" s="22" t="s">
        <v>6</v>
      </c>
      <c r="C38" s="4" t="s">
        <v>171</v>
      </c>
      <c r="D38" s="3" t="s">
        <v>50</v>
      </c>
      <c r="E38" s="5" t="s">
        <v>49</v>
      </c>
      <c r="F38" s="4" t="s">
        <v>17</v>
      </c>
      <c r="G38" s="4" t="s">
        <v>18</v>
      </c>
      <c r="H38" s="11" t="s">
        <v>9</v>
      </c>
      <c r="I38" s="17">
        <v>0.4333333333333333</v>
      </c>
      <c r="J38" s="6"/>
      <c r="K38" s="11"/>
      <c r="L38" s="10">
        <v>0</v>
      </c>
      <c r="M38" s="4">
        <v>3</v>
      </c>
      <c r="N38" s="4">
        <v>0</v>
      </c>
      <c r="O38" s="4">
        <v>5</v>
      </c>
      <c r="P38" s="4">
        <v>0</v>
      </c>
      <c r="Q38" s="4">
        <v>0</v>
      </c>
      <c r="R38" s="55">
        <v>0</v>
      </c>
      <c r="S38" s="63">
        <v>8</v>
      </c>
      <c r="T38" s="59">
        <v>0.048101851851851896</v>
      </c>
      <c r="U38" s="7"/>
      <c r="V38" s="11"/>
      <c r="W38" s="10">
        <v>5</v>
      </c>
      <c r="X38" s="4">
        <v>3</v>
      </c>
      <c r="Y38" s="4">
        <v>0</v>
      </c>
      <c r="Z38" s="4">
        <v>1</v>
      </c>
      <c r="AA38" s="4">
        <v>0</v>
      </c>
      <c r="AB38" s="4">
        <v>0</v>
      </c>
      <c r="AC38" s="55">
        <v>0</v>
      </c>
      <c r="AD38" s="63">
        <v>9</v>
      </c>
      <c r="AE38" s="66">
        <v>0.041215277777777726</v>
      </c>
      <c r="AF38" s="10">
        <v>0</v>
      </c>
      <c r="AG38" s="4">
        <v>3</v>
      </c>
      <c r="AH38" s="4">
        <v>1</v>
      </c>
      <c r="AI38" s="4">
        <v>1</v>
      </c>
      <c r="AJ38" s="4">
        <v>1</v>
      </c>
      <c r="AK38" s="4">
        <v>0</v>
      </c>
      <c r="AL38" s="55">
        <v>0</v>
      </c>
      <c r="AM38" s="63">
        <v>6</v>
      </c>
      <c r="AN38" s="59">
        <v>0.03153935185185186</v>
      </c>
      <c r="AO38" s="6"/>
      <c r="AP38" s="11"/>
      <c r="AQ38" s="49">
        <v>23</v>
      </c>
      <c r="AR38" s="10">
        <v>12</v>
      </c>
      <c r="AS38" s="4">
        <v>4</v>
      </c>
      <c r="AT38" s="4">
        <v>0</v>
      </c>
      <c r="AU38" s="4">
        <v>3</v>
      </c>
      <c r="AV38" s="4">
        <v>2</v>
      </c>
      <c r="AW38" s="42">
        <v>0.12085648148148148</v>
      </c>
      <c r="AX38" s="10"/>
      <c r="AY38" s="11"/>
      <c r="AZ38" s="9" t="s">
        <v>125</v>
      </c>
      <c r="BA38" s="4" t="s">
        <v>170</v>
      </c>
      <c r="BB38" s="11">
        <v>7</v>
      </c>
    </row>
    <row r="39" spans="1:54" ht="15" customHeight="1">
      <c r="A39" s="328"/>
      <c r="B39" s="22" t="s">
        <v>6</v>
      </c>
      <c r="C39" s="4" t="s">
        <v>172</v>
      </c>
      <c r="D39" s="3" t="s">
        <v>37</v>
      </c>
      <c r="E39" s="5" t="s">
        <v>36</v>
      </c>
      <c r="F39" s="4" t="s">
        <v>8</v>
      </c>
      <c r="G39" s="4" t="s">
        <v>3</v>
      </c>
      <c r="H39" s="11" t="s">
        <v>19</v>
      </c>
      <c r="I39" s="17">
        <v>0.4354166666666667</v>
      </c>
      <c r="J39" s="6"/>
      <c r="K39" s="11"/>
      <c r="L39" s="10">
        <v>5</v>
      </c>
      <c r="M39" s="4">
        <v>2</v>
      </c>
      <c r="N39" s="4">
        <v>1</v>
      </c>
      <c r="O39" s="4">
        <v>0</v>
      </c>
      <c r="P39" s="4">
        <v>0</v>
      </c>
      <c r="Q39" s="4">
        <v>0</v>
      </c>
      <c r="R39" s="55">
        <v>3</v>
      </c>
      <c r="S39" s="63">
        <v>11</v>
      </c>
      <c r="T39" s="59">
        <v>0.036608796296296264</v>
      </c>
      <c r="U39" s="7"/>
      <c r="V39" s="11"/>
      <c r="W39" s="10">
        <v>0</v>
      </c>
      <c r="X39" s="4">
        <v>3</v>
      </c>
      <c r="Y39" s="4">
        <v>0</v>
      </c>
      <c r="Z39" s="4">
        <v>3</v>
      </c>
      <c r="AA39" s="4">
        <v>0</v>
      </c>
      <c r="AB39" s="4">
        <v>0</v>
      </c>
      <c r="AC39" s="55">
        <v>0</v>
      </c>
      <c r="AD39" s="63">
        <v>6</v>
      </c>
      <c r="AE39" s="66">
        <v>0.05299768518518516</v>
      </c>
      <c r="AF39" s="10">
        <v>1</v>
      </c>
      <c r="AG39" s="4">
        <v>3</v>
      </c>
      <c r="AH39" s="4">
        <v>2</v>
      </c>
      <c r="AI39" s="4">
        <v>1</v>
      </c>
      <c r="AJ39" s="4">
        <v>0</v>
      </c>
      <c r="AK39" s="4">
        <v>0</v>
      </c>
      <c r="AL39" s="55">
        <v>0</v>
      </c>
      <c r="AM39" s="63">
        <v>7</v>
      </c>
      <c r="AN39" s="59">
        <v>0.03555555555555556</v>
      </c>
      <c r="AO39" s="6"/>
      <c r="AP39" s="11"/>
      <c r="AQ39" s="49">
        <v>24</v>
      </c>
      <c r="AR39" s="10">
        <v>11</v>
      </c>
      <c r="AS39" s="4">
        <v>3</v>
      </c>
      <c r="AT39" s="4">
        <v>2</v>
      </c>
      <c r="AU39" s="4">
        <v>4</v>
      </c>
      <c r="AV39" s="4">
        <v>1</v>
      </c>
      <c r="AW39" s="42">
        <v>0.125162037037037</v>
      </c>
      <c r="AX39" s="10"/>
      <c r="AY39" s="11"/>
      <c r="AZ39" s="9" t="s">
        <v>125</v>
      </c>
      <c r="BA39" s="4" t="s">
        <v>171</v>
      </c>
      <c r="BB39" s="11">
        <v>6</v>
      </c>
    </row>
    <row r="40" spans="1:54" ht="15" customHeight="1">
      <c r="A40" s="328"/>
      <c r="B40" s="22" t="s">
        <v>6</v>
      </c>
      <c r="C40" s="4" t="s">
        <v>173</v>
      </c>
      <c r="D40" s="3" t="s">
        <v>96</v>
      </c>
      <c r="E40" s="5" t="s">
        <v>95</v>
      </c>
      <c r="F40" s="4" t="s">
        <v>22</v>
      </c>
      <c r="G40" s="4" t="s">
        <v>23</v>
      </c>
      <c r="H40" s="11" t="s">
        <v>9</v>
      </c>
      <c r="I40" s="17">
        <v>0.43229166666666663</v>
      </c>
      <c r="J40" s="6"/>
      <c r="K40" s="11"/>
      <c r="L40" s="10">
        <v>1</v>
      </c>
      <c r="M40" s="4">
        <v>3</v>
      </c>
      <c r="N40" s="4">
        <v>1</v>
      </c>
      <c r="O40" s="4">
        <v>5</v>
      </c>
      <c r="P40" s="4">
        <v>1</v>
      </c>
      <c r="Q40" s="4">
        <v>0</v>
      </c>
      <c r="R40" s="55">
        <v>1</v>
      </c>
      <c r="S40" s="63">
        <v>12</v>
      </c>
      <c r="T40" s="59">
        <v>0.042384259259259316</v>
      </c>
      <c r="U40" s="7"/>
      <c r="V40" s="11"/>
      <c r="W40" s="10">
        <v>0</v>
      </c>
      <c r="X40" s="4">
        <v>3</v>
      </c>
      <c r="Y40" s="4">
        <v>0</v>
      </c>
      <c r="Z40" s="4">
        <v>1</v>
      </c>
      <c r="AA40" s="4">
        <v>1</v>
      </c>
      <c r="AB40" s="4">
        <v>0</v>
      </c>
      <c r="AC40" s="55">
        <v>0</v>
      </c>
      <c r="AD40" s="63">
        <v>5</v>
      </c>
      <c r="AE40" s="66">
        <v>0.04734953703703698</v>
      </c>
      <c r="AF40" s="10">
        <v>0</v>
      </c>
      <c r="AG40" s="4">
        <v>3</v>
      </c>
      <c r="AH40" s="4">
        <v>3</v>
      </c>
      <c r="AI40" s="4">
        <v>3</v>
      </c>
      <c r="AJ40" s="4">
        <v>0</v>
      </c>
      <c r="AK40" s="4">
        <v>0</v>
      </c>
      <c r="AL40" s="55">
        <v>0</v>
      </c>
      <c r="AM40" s="63">
        <v>9</v>
      </c>
      <c r="AN40" s="59">
        <v>0.030011574074074066</v>
      </c>
      <c r="AO40" s="6"/>
      <c r="AP40" s="11"/>
      <c r="AQ40" s="49">
        <v>26</v>
      </c>
      <c r="AR40" s="10">
        <v>9</v>
      </c>
      <c r="AS40" s="4">
        <v>6</v>
      </c>
      <c r="AT40" s="4">
        <v>0</v>
      </c>
      <c r="AU40" s="4">
        <v>5</v>
      </c>
      <c r="AV40" s="4">
        <v>1</v>
      </c>
      <c r="AW40" s="42">
        <v>0.11974537037037036</v>
      </c>
      <c r="AX40" s="10"/>
      <c r="AY40" s="11"/>
      <c r="AZ40" s="9" t="s">
        <v>125</v>
      </c>
      <c r="BA40" s="4" t="s">
        <v>172</v>
      </c>
      <c r="BB40" s="11">
        <v>5</v>
      </c>
    </row>
    <row r="41" spans="1:54" ht="15" customHeight="1">
      <c r="A41" s="328"/>
      <c r="B41" s="22" t="s">
        <v>6</v>
      </c>
      <c r="C41" s="4" t="s">
        <v>174</v>
      </c>
      <c r="D41" s="3" t="s">
        <v>106</v>
      </c>
      <c r="E41" s="5" t="s">
        <v>105</v>
      </c>
      <c r="F41" s="4" t="s">
        <v>30</v>
      </c>
      <c r="G41" s="4" t="s">
        <v>14</v>
      </c>
      <c r="H41" s="11" t="s">
        <v>19</v>
      </c>
      <c r="I41" s="17">
        <v>0.4375</v>
      </c>
      <c r="J41" s="6"/>
      <c r="K41" s="11"/>
      <c r="L41" s="10">
        <v>0</v>
      </c>
      <c r="M41" s="4">
        <v>3</v>
      </c>
      <c r="N41" s="4">
        <v>1</v>
      </c>
      <c r="O41" s="4">
        <v>1</v>
      </c>
      <c r="P41" s="4">
        <v>0</v>
      </c>
      <c r="Q41" s="4">
        <v>0</v>
      </c>
      <c r="R41" s="55">
        <v>5</v>
      </c>
      <c r="S41" s="63">
        <v>10</v>
      </c>
      <c r="T41" s="59">
        <v>0.024675925925925934</v>
      </c>
      <c r="U41" s="7"/>
      <c r="V41" s="11"/>
      <c r="W41" s="10">
        <v>1</v>
      </c>
      <c r="X41" s="4">
        <v>3</v>
      </c>
      <c r="Y41" s="4">
        <v>2</v>
      </c>
      <c r="Z41" s="4">
        <v>0</v>
      </c>
      <c r="AA41" s="4">
        <v>0</v>
      </c>
      <c r="AB41" s="4">
        <v>0</v>
      </c>
      <c r="AC41" s="55">
        <v>0</v>
      </c>
      <c r="AD41" s="63">
        <v>6</v>
      </c>
      <c r="AE41" s="66">
        <v>0.05377314814814815</v>
      </c>
      <c r="AF41" s="10">
        <v>0</v>
      </c>
      <c r="AG41" s="4">
        <v>3</v>
      </c>
      <c r="AH41" s="4">
        <v>3</v>
      </c>
      <c r="AI41" s="4">
        <v>5</v>
      </c>
      <c r="AJ41" s="4">
        <v>0</v>
      </c>
      <c r="AK41" s="4">
        <v>0</v>
      </c>
      <c r="AL41" s="55">
        <v>0</v>
      </c>
      <c r="AM41" s="63">
        <v>11</v>
      </c>
      <c r="AN41" s="59">
        <v>0.028854166666666625</v>
      </c>
      <c r="AO41" s="6"/>
      <c r="AP41" s="11"/>
      <c r="AQ41" s="49">
        <v>27</v>
      </c>
      <c r="AR41" s="10">
        <v>11</v>
      </c>
      <c r="AS41" s="4">
        <v>3</v>
      </c>
      <c r="AT41" s="4">
        <v>1</v>
      </c>
      <c r="AU41" s="4">
        <v>4</v>
      </c>
      <c r="AV41" s="4">
        <v>2</v>
      </c>
      <c r="AW41" s="42">
        <v>0.10730324074074071</v>
      </c>
      <c r="AX41" s="10"/>
      <c r="AY41" s="11"/>
      <c r="AZ41" s="9"/>
      <c r="BA41" s="245"/>
      <c r="BB41" s="34"/>
    </row>
    <row r="42" spans="1:54" ht="15" customHeight="1">
      <c r="A42" s="328"/>
      <c r="B42" s="22" t="s">
        <v>6</v>
      </c>
      <c r="C42" s="4" t="s">
        <v>175</v>
      </c>
      <c r="D42" s="3" t="s">
        <v>65</v>
      </c>
      <c r="E42" s="5" t="s">
        <v>272</v>
      </c>
      <c r="F42" s="4" t="s">
        <v>52</v>
      </c>
      <c r="G42" s="4" t="s">
        <v>14</v>
      </c>
      <c r="H42" s="11" t="s">
        <v>19</v>
      </c>
      <c r="I42" s="17">
        <v>0.4302083333333333</v>
      </c>
      <c r="J42" s="6"/>
      <c r="K42" s="11"/>
      <c r="L42" s="10">
        <v>0</v>
      </c>
      <c r="M42" s="4">
        <v>5</v>
      </c>
      <c r="N42" s="4">
        <v>5</v>
      </c>
      <c r="O42" s="4">
        <v>5</v>
      </c>
      <c r="P42" s="4">
        <v>0</v>
      </c>
      <c r="Q42" s="4">
        <v>3</v>
      </c>
      <c r="R42" s="55">
        <v>2</v>
      </c>
      <c r="S42" s="63">
        <v>20</v>
      </c>
      <c r="T42" s="59">
        <v>0.049421296296296324</v>
      </c>
      <c r="U42" s="7"/>
      <c r="V42" s="11"/>
      <c r="W42" s="10">
        <v>0</v>
      </c>
      <c r="X42" s="4">
        <v>3</v>
      </c>
      <c r="Y42" s="4">
        <v>0</v>
      </c>
      <c r="Z42" s="4">
        <v>3</v>
      </c>
      <c r="AA42" s="4">
        <v>0</v>
      </c>
      <c r="AB42" s="4">
        <v>0</v>
      </c>
      <c r="AC42" s="55">
        <v>0</v>
      </c>
      <c r="AD42" s="63">
        <v>6</v>
      </c>
      <c r="AE42" s="66">
        <v>0.04456018518518523</v>
      </c>
      <c r="AF42" s="10">
        <v>0</v>
      </c>
      <c r="AG42" s="4">
        <v>3</v>
      </c>
      <c r="AH42" s="4">
        <v>1</v>
      </c>
      <c r="AI42" s="4">
        <v>2</v>
      </c>
      <c r="AJ42" s="4">
        <v>0</v>
      </c>
      <c r="AK42" s="4">
        <v>0</v>
      </c>
      <c r="AL42" s="55">
        <v>0</v>
      </c>
      <c r="AM42" s="63">
        <v>6</v>
      </c>
      <c r="AN42" s="59">
        <v>0.03236111111111106</v>
      </c>
      <c r="AO42" s="6"/>
      <c r="AP42" s="11"/>
      <c r="AQ42" s="49">
        <v>32</v>
      </c>
      <c r="AR42" s="52">
        <v>11</v>
      </c>
      <c r="AS42" s="4">
        <v>1</v>
      </c>
      <c r="AT42" s="4">
        <v>2</v>
      </c>
      <c r="AU42" s="4">
        <v>4</v>
      </c>
      <c r="AV42" s="4">
        <v>3</v>
      </c>
      <c r="AW42" s="42">
        <v>0.12634259259259262</v>
      </c>
      <c r="AX42" s="10"/>
      <c r="AY42" s="11"/>
      <c r="AZ42" s="9"/>
      <c r="BA42" s="245"/>
      <c r="BB42" s="34"/>
    </row>
    <row r="43" spans="1:54" ht="15" customHeight="1">
      <c r="A43" s="328"/>
      <c r="B43" s="22" t="s">
        <v>6</v>
      </c>
      <c r="C43" s="4" t="s">
        <v>176</v>
      </c>
      <c r="D43" s="3" t="s">
        <v>83</v>
      </c>
      <c r="E43" s="5" t="s">
        <v>82</v>
      </c>
      <c r="F43" s="4" t="s">
        <v>22</v>
      </c>
      <c r="G43" s="4" t="s">
        <v>23</v>
      </c>
      <c r="H43" s="11" t="s">
        <v>9</v>
      </c>
      <c r="I43" s="17">
        <v>0.43124999999999997</v>
      </c>
      <c r="J43" s="6"/>
      <c r="K43" s="11"/>
      <c r="L43" s="10">
        <v>5</v>
      </c>
      <c r="M43" s="4">
        <v>3</v>
      </c>
      <c r="N43" s="4">
        <v>5</v>
      </c>
      <c r="O43" s="4">
        <v>3</v>
      </c>
      <c r="P43" s="4">
        <v>0</v>
      </c>
      <c r="Q43" s="4">
        <v>1</v>
      </c>
      <c r="R43" s="55">
        <v>0</v>
      </c>
      <c r="S43" s="63">
        <v>17</v>
      </c>
      <c r="T43" s="59">
        <v>0.05354166666666671</v>
      </c>
      <c r="U43" s="7"/>
      <c r="V43" s="11"/>
      <c r="W43" s="10">
        <v>0</v>
      </c>
      <c r="X43" s="4">
        <v>3</v>
      </c>
      <c r="Y43" s="4">
        <v>2</v>
      </c>
      <c r="Z43" s="4">
        <v>3</v>
      </c>
      <c r="AA43" s="4">
        <v>0</v>
      </c>
      <c r="AB43" s="4">
        <v>1</v>
      </c>
      <c r="AC43" s="55">
        <v>0</v>
      </c>
      <c r="AD43" s="63">
        <v>9</v>
      </c>
      <c r="AE43" s="66">
        <v>0.04583333333333334</v>
      </c>
      <c r="AF43" s="10">
        <v>0</v>
      </c>
      <c r="AG43" s="4">
        <v>3</v>
      </c>
      <c r="AH43" s="4">
        <v>0</v>
      </c>
      <c r="AI43" s="4">
        <v>2</v>
      </c>
      <c r="AJ43" s="4">
        <v>0</v>
      </c>
      <c r="AK43" s="4">
        <v>1</v>
      </c>
      <c r="AL43" s="55">
        <v>0</v>
      </c>
      <c r="AM43" s="63">
        <v>6</v>
      </c>
      <c r="AN43" s="59">
        <v>0.02892361111111108</v>
      </c>
      <c r="AO43" s="6"/>
      <c r="AP43" s="11"/>
      <c r="AQ43" s="49">
        <v>32</v>
      </c>
      <c r="AR43" s="52">
        <v>9</v>
      </c>
      <c r="AS43" s="4">
        <v>3</v>
      </c>
      <c r="AT43" s="4">
        <v>2</v>
      </c>
      <c r="AU43" s="4">
        <v>5</v>
      </c>
      <c r="AV43" s="4">
        <v>2</v>
      </c>
      <c r="AW43" s="42">
        <v>0.12829861111111113</v>
      </c>
      <c r="AX43" s="10"/>
      <c r="AY43" s="11"/>
      <c r="AZ43" s="9" t="s">
        <v>125</v>
      </c>
      <c r="BA43" s="4" t="s">
        <v>173</v>
      </c>
      <c r="BB43" s="11">
        <v>4</v>
      </c>
    </row>
    <row r="44" spans="1:54" ht="15" customHeight="1">
      <c r="A44" s="328"/>
      <c r="B44" s="22" t="s">
        <v>6</v>
      </c>
      <c r="C44" s="4" t="s">
        <v>177</v>
      </c>
      <c r="D44" s="3" t="s">
        <v>10</v>
      </c>
      <c r="E44" s="5" t="s">
        <v>7</v>
      </c>
      <c r="F44" s="4" t="s">
        <v>8</v>
      </c>
      <c r="G44" s="4" t="s">
        <v>3</v>
      </c>
      <c r="H44" s="11" t="s">
        <v>9</v>
      </c>
      <c r="I44" s="17">
        <v>0.43645833333333334</v>
      </c>
      <c r="J44" s="6"/>
      <c r="K44" s="11"/>
      <c r="L44" s="10">
        <v>0</v>
      </c>
      <c r="M44" s="4">
        <v>1</v>
      </c>
      <c r="N44" s="4">
        <v>1</v>
      </c>
      <c r="O44" s="4">
        <v>3</v>
      </c>
      <c r="P44" s="4">
        <v>1</v>
      </c>
      <c r="Q44" s="4">
        <v>0</v>
      </c>
      <c r="R44" s="55">
        <v>1</v>
      </c>
      <c r="S44" s="63">
        <v>7</v>
      </c>
      <c r="T44" s="59">
        <v>0.028287037037037055</v>
      </c>
      <c r="U44" s="7"/>
      <c r="V44" s="11"/>
      <c r="W44" s="10">
        <v>0</v>
      </c>
      <c r="X44" s="4">
        <v>5</v>
      </c>
      <c r="Y44" s="4">
        <v>2</v>
      </c>
      <c r="Z44" s="4">
        <v>5</v>
      </c>
      <c r="AA44" s="4">
        <v>0</v>
      </c>
      <c r="AB44" s="4">
        <v>0</v>
      </c>
      <c r="AC44" s="55">
        <v>3</v>
      </c>
      <c r="AD44" s="63">
        <v>15</v>
      </c>
      <c r="AE44" s="66">
        <v>0.05203703703703705</v>
      </c>
      <c r="AF44" s="10">
        <v>3</v>
      </c>
      <c r="AG44" s="4">
        <v>3</v>
      </c>
      <c r="AH44" s="4">
        <v>5</v>
      </c>
      <c r="AI44" s="4">
        <v>2</v>
      </c>
      <c r="AJ44" s="4">
        <v>0</v>
      </c>
      <c r="AK44" s="4">
        <v>0</v>
      </c>
      <c r="AL44" s="55">
        <v>0</v>
      </c>
      <c r="AM44" s="63">
        <v>13</v>
      </c>
      <c r="AN44" s="59">
        <v>0.022037037037036966</v>
      </c>
      <c r="AO44" s="6"/>
      <c r="AP44" s="11"/>
      <c r="AQ44" s="49">
        <v>35</v>
      </c>
      <c r="AR44" s="10">
        <v>8</v>
      </c>
      <c r="AS44" s="4">
        <v>4</v>
      </c>
      <c r="AT44" s="4">
        <v>2</v>
      </c>
      <c r="AU44" s="4">
        <v>4</v>
      </c>
      <c r="AV44" s="4">
        <v>3</v>
      </c>
      <c r="AW44" s="42">
        <v>0.10236111111111107</v>
      </c>
      <c r="AX44" s="10"/>
      <c r="AY44" s="11"/>
      <c r="AZ44" s="9" t="s">
        <v>125</v>
      </c>
      <c r="BA44" s="4" t="s">
        <v>174</v>
      </c>
      <c r="BB44" s="11">
        <v>3</v>
      </c>
    </row>
    <row r="45" spans="1:54" ht="15" customHeight="1" thickBot="1">
      <c r="A45" s="329"/>
      <c r="B45" s="23" t="s">
        <v>6</v>
      </c>
      <c r="C45" s="14" t="s">
        <v>178</v>
      </c>
      <c r="D45" s="20" t="s">
        <v>108</v>
      </c>
      <c r="E45" s="21" t="s">
        <v>107</v>
      </c>
      <c r="F45" s="14" t="s">
        <v>22</v>
      </c>
      <c r="G45" s="14" t="s">
        <v>23</v>
      </c>
      <c r="H45" s="16" t="s">
        <v>19</v>
      </c>
      <c r="I45" s="18">
        <v>0.43229166666666663</v>
      </c>
      <c r="J45" s="13"/>
      <c r="K45" s="16"/>
      <c r="L45" s="35">
        <v>1</v>
      </c>
      <c r="M45" s="14">
        <v>3</v>
      </c>
      <c r="N45" s="14">
        <v>5</v>
      </c>
      <c r="O45" s="14">
        <v>0</v>
      </c>
      <c r="P45" s="14">
        <v>0</v>
      </c>
      <c r="Q45" s="14">
        <v>3</v>
      </c>
      <c r="R45" s="54">
        <v>0</v>
      </c>
      <c r="S45" s="62">
        <v>12</v>
      </c>
      <c r="T45" s="58">
        <v>0.0488541666666667</v>
      </c>
      <c r="U45" s="15"/>
      <c r="V45" s="16"/>
      <c r="W45" s="35">
        <v>0</v>
      </c>
      <c r="X45" s="14">
        <v>3</v>
      </c>
      <c r="Y45" s="14">
        <v>5</v>
      </c>
      <c r="Z45" s="14">
        <v>3</v>
      </c>
      <c r="AA45" s="14">
        <v>0</v>
      </c>
      <c r="AB45" s="14">
        <v>0</v>
      </c>
      <c r="AC45" s="54">
        <v>2</v>
      </c>
      <c r="AD45" s="62">
        <v>13</v>
      </c>
      <c r="AE45" s="65">
        <v>0.04517361111111112</v>
      </c>
      <c r="AF45" s="35">
        <v>0</v>
      </c>
      <c r="AG45" s="14">
        <v>5</v>
      </c>
      <c r="AH45" s="14">
        <v>3</v>
      </c>
      <c r="AI45" s="14">
        <v>2</v>
      </c>
      <c r="AJ45" s="14">
        <v>0</v>
      </c>
      <c r="AK45" s="14">
        <v>0</v>
      </c>
      <c r="AL45" s="54">
        <v>1</v>
      </c>
      <c r="AM45" s="62">
        <v>11</v>
      </c>
      <c r="AN45" s="58">
        <v>0.034814814814814854</v>
      </c>
      <c r="AO45" s="13"/>
      <c r="AP45" s="16"/>
      <c r="AQ45" s="48">
        <v>36</v>
      </c>
      <c r="AR45" s="35">
        <v>9</v>
      </c>
      <c r="AS45" s="14">
        <v>2</v>
      </c>
      <c r="AT45" s="14">
        <v>2</v>
      </c>
      <c r="AU45" s="14">
        <v>5</v>
      </c>
      <c r="AV45" s="14">
        <v>3</v>
      </c>
      <c r="AW45" s="41">
        <v>0.12884259259259268</v>
      </c>
      <c r="AX45" s="35"/>
      <c r="AY45" s="16"/>
      <c r="AZ45" s="36" t="s">
        <v>125</v>
      </c>
      <c r="BA45" s="14" t="s">
        <v>175</v>
      </c>
      <c r="BB45" s="16">
        <v>2</v>
      </c>
    </row>
    <row r="46" spans="1:54" ht="15" customHeight="1">
      <c r="A46" s="304" t="s">
        <v>11</v>
      </c>
      <c r="B46" s="24" t="s">
        <v>11</v>
      </c>
      <c r="C46" s="25" t="s">
        <v>162</v>
      </c>
      <c r="D46" s="26" t="s">
        <v>58</v>
      </c>
      <c r="E46" s="27" t="s">
        <v>57</v>
      </c>
      <c r="F46" s="25" t="s">
        <v>8</v>
      </c>
      <c r="G46" s="25" t="s">
        <v>3</v>
      </c>
      <c r="H46" s="28" t="s">
        <v>9</v>
      </c>
      <c r="I46" s="29">
        <v>0.428125</v>
      </c>
      <c r="J46" s="30"/>
      <c r="K46" s="28"/>
      <c r="L46" s="31">
        <v>0</v>
      </c>
      <c r="M46" s="25">
        <v>0</v>
      </c>
      <c r="N46" s="25">
        <v>0</v>
      </c>
      <c r="O46" s="25">
        <v>1</v>
      </c>
      <c r="P46" s="25">
        <v>0</v>
      </c>
      <c r="Q46" s="25">
        <v>0</v>
      </c>
      <c r="R46" s="53">
        <v>3</v>
      </c>
      <c r="S46" s="61">
        <v>4</v>
      </c>
      <c r="T46" s="57">
        <v>0.02972222222222226</v>
      </c>
      <c r="U46" s="32"/>
      <c r="V46" s="28"/>
      <c r="W46" s="31">
        <v>1</v>
      </c>
      <c r="X46" s="25">
        <v>3</v>
      </c>
      <c r="Y46" s="25">
        <v>0</v>
      </c>
      <c r="Z46" s="25">
        <v>0</v>
      </c>
      <c r="AA46" s="25">
        <v>0</v>
      </c>
      <c r="AB46" s="25">
        <v>0</v>
      </c>
      <c r="AC46" s="53">
        <v>1</v>
      </c>
      <c r="AD46" s="61">
        <v>5</v>
      </c>
      <c r="AE46" s="64">
        <v>0.06010416666666668</v>
      </c>
      <c r="AF46" s="31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53">
        <v>3</v>
      </c>
      <c r="AM46" s="61">
        <v>3</v>
      </c>
      <c r="AN46" s="57">
        <v>0.03545138888888888</v>
      </c>
      <c r="AO46" s="30"/>
      <c r="AP46" s="28"/>
      <c r="AQ46" s="47">
        <v>12</v>
      </c>
      <c r="AR46" s="31">
        <v>15</v>
      </c>
      <c r="AS46" s="25">
        <v>3</v>
      </c>
      <c r="AT46" s="25">
        <v>0</v>
      </c>
      <c r="AU46" s="25">
        <v>3</v>
      </c>
      <c r="AV46" s="25">
        <v>0</v>
      </c>
      <c r="AW46" s="40">
        <v>0.12527777777777782</v>
      </c>
      <c r="AX46" s="31"/>
      <c r="AY46" s="28"/>
      <c r="AZ46" s="33" t="s">
        <v>125</v>
      </c>
      <c r="BA46" s="25" t="s">
        <v>162</v>
      </c>
      <c r="BB46" s="28">
        <v>20</v>
      </c>
    </row>
    <row r="47" spans="1:54" ht="15" customHeight="1">
      <c r="A47" s="305"/>
      <c r="B47" s="22" t="s">
        <v>11</v>
      </c>
      <c r="C47" s="4" t="s">
        <v>163</v>
      </c>
      <c r="D47" s="3" t="s">
        <v>48</v>
      </c>
      <c r="E47" s="5" t="s">
        <v>47</v>
      </c>
      <c r="F47" s="4" t="s">
        <v>22</v>
      </c>
      <c r="G47" s="4" t="s">
        <v>23</v>
      </c>
      <c r="H47" s="11" t="s">
        <v>9</v>
      </c>
      <c r="I47" s="17">
        <v>0.42916666666666664</v>
      </c>
      <c r="J47" s="6"/>
      <c r="K47" s="11"/>
      <c r="L47" s="10">
        <v>1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55">
        <v>5</v>
      </c>
      <c r="S47" s="63">
        <v>7</v>
      </c>
      <c r="T47" s="59">
        <v>0.029895833333333344</v>
      </c>
      <c r="U47" s="7"/>
      <c r="V47" s="11"/>
      <c r="W47" s="10">
        <v>0</v>
      </c>
      <c r="X47" s="4">
        <v>3</v>
      </c>
      <c r="Y47" s="4">
        <v>0</v>
      </c>
      <c r="Z47" s="4">
        <v>0</v>
      </c>
      <c r="AA47" s="4">
        <v>0</v>
      </c>
      <c r="AB47" s="4">
        <v>0</v>
      </c>
      <c r="AC47" s="55">
        <v>1</v>
      </c>
      <c r="AD47" s="63">
        <v>4</v>
      </c>
      <c r="AE47" s="66">
        <v>0.024421296296296302</v>
      </c>
      <c r="AF47" s="10">
        <v>0</v>
      </c>
      <c r="AG47" s="4">
        <v>1</v>
      </c>
      <c r="AH47" s="4">
        <v>0</v>
      </c>
      <c r="AI47" s="4">
        <v>0</v>
      </c>
      <c r="AJ47" s="4">
        <v>0</v>
      </c>
      <c r="AK47" s="4">
        <v>1</v>
      </c>
      <c r="AL47" s="55">
        <v>2</v>
      </c>
      <c r="AM47" s="63">
        <v>4</v>
      </c>
      <c r="AN47" s="59">
        <v>0.04336805555555562</v>
      </c>
      <c r="AO47" s="6"/>
      <c r="AP47" s="11"/>
      <c r="AQ47" s="49">
        <v>15</v>
      </c>
      <c r="AR47" s="10">
        <v>13</v>
      </c>
      <c r="AS47" s="4">
        <v>5</v>
      </c>
      <c r="AT47" s="4">
        <v>1</v>
      </c>
      <c r="AU47" s="4">
        <v>1</v>
      </c>
      <c r="AV47" s="4">
        <v>1</v>
      </c>
      <c r="AW47" s="42">
        <v>0.09768518518518526</v>
      </c>
      <c r="AX47" s="10"/>
      <c r="AY47" s="11"/>
      <c r="AZ47" s="9" t="s">
        <v>125</v>
      </c>
      <c r="BA47" s="4" t="s">
        <v>163</v>
      </c>
      <c r="BB47" s="11">
        <v>17</v>
      </c>
    </row>
    <row r="48" spans="1:54" ht="15" customHeight="1">
      <c r="A48" s="305"/>
      <c r="B48" s="22" t="s">
        <v>11</v>
      </c>
      <c r="C48" s="4" t="s">
        <v>164</v>
      </c>
      <c r="D48" s="3" t="s">
        <v>42</v>
      </c>
      <c r="E48" s="5" t="s">
        <v>40</v>
      </c>
      <c r="F48" s="4" t="s">
        <v>22</v>
      </c>
      <c r="G48" s="4" t="s">
        <v>23</v>
      </c>
      <c r="H48" s="11" t="s">
        <v>41</v>
      </c>
      <c r="I48" s="17">
        <v>0.428125</v>
      </c>
      <c r="J48" s="6"/>
      <c r="K48" s="11"/>
      <c r="L48" s="10">
        <v>0</v>
      </c>
      <c r="M48" s="4">
        <v>1</v>
      </c>
      <c r="N48" s="4">
        <v>0</v>
      </c>
      <c r="O48" s="4">
        <v>3</v>
      </c>
      <c r="P48" s="4">
        <v>0</v>
      </c>
      <c r="Q48" s="4">
        <v>0</v>
      </c>
      <c r="R48" s="55">
        <v>3</v>
      </c>
      <c r="S48" s="63">
        <v>7</v>
      </c>
      <c r="T48" s="59">
        <v>0.027233796296296298</v>
      </c>
      <c r="U48" s="7"/>
      <c r="V48" s="11"/>
      <c r="W48" s="10">
        <v>1</v>
      </c>
      <c r="X48" s="4">
        <v>2</v>
      </c>
      <c r="Y48" s="4">
        <v>0</v>
      </c>
      <c r="Z48" s="4">
        <v>1</v>
      </c>
      <c r="AA48" s="4">
        <v>0</v>
      </c>
      <c r="AB48" s="4">
        <v>0</v>
      </c>
      <c r="AC48" s="55">
        <v>3</v>
      </c>
      <c r="AD48" s="63">
        <v>7</v>
      </c>
      <c r="AE48" s="66">
        <v>0.02827546296296296</v>
      </c>
      <c r="AF48" s="10">
        <v>0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55">
        <v>2</v>
      </c>
      <c r="AM48" s="63">
        <v>3</v>
      </c>
      <c r="AN48" s="59">
        <v>0.04304398148148153</v>
      </c>
      <c r="AO48" s="6"/>
      <c r="AP48" s="11"/>
      <c r="AQ48" s="49">
        <v>17</v>
      </c>
      <c r="AR48" s="10">
        <v>12</v>
      </c>
      <c r="AS48" s="4">
        <v>4</v>
      </c>
      <c r="AT48" s="4">
        <v>2</v>
      </c>
      <c r="AU48" s="4">
        <v>3</v>
      </c>
      <c r="AV48" s="4">
        <v>0</v>
      </c>
      <c r="AW48" s="42">
        <v>0.09855324074074079</v>
      </c>
      <c r="AX48" s="10"/>
      <c r="AY48" s="11"/>
      <c r="AZ48" s="9" t="s">
        <v>125</v>
      </c>
      <c r="BA48" s="4" t="s">
        <v>164</v>
      </c>
      <c r="BB48" s="11">
        <v>15</v>
      </c>
    </row>
    <row r="49" spans="1:54" ht="15" customHeight="1">
      <c r="A49" s="305"/>
      <c r="B49" s="22" t="s">
        <v>11</v>
      </c>
      <c r="C49" s="4" t="s">
        <v>165</v>
      </c>
      <c r="D49" s="3" t="s">
        <v>15</v>
      </c>
      <c r="E49" s="5" t="s">
        <v>12</v>
      </c>
      <c r="F49" s="4" t="s">
        <v>13</v>
      </c>
      <c r="G49" s="4" t="s">
        <v>14</v>
      </c>
      <c r="H49" s="11" t="s">
        <v>9</v>
      </c>
      <c r="I49" s="17">
        <v>0.4270833333333333</v>
      </c>
      <c r="J49" s="6"/>
      <c r="K49" s="11"/>
      <c r="L49" s="10">
        <v>0</v>
      </c>
      <c r="M49" s="4">
        <v>5</v>
      </c>
      <c r="N49" s="4">
        <v>0</v>
      </c>
      <c r="O49" s="4">
        <v>2</v>
      </c>
      <c r="P49" s="4">
        <v>1</v>
      </c>
      <c r="Q49" s="4">
        <v>1</v>
      </c>
      <c r="R49" s="55">
        <v>3</v>
      </c>
      <c r="S49" s="63">
        <v>12</v>
      </c>
      <c r="T49" s="59">
        <v>0.03293981481481484</v>
      </c>
      <c r="U49" s="7"/>
      <c r="V49" s="11"/>
      <c r="W49" s="10">
        <v>0</v>
      </c>
      <c r="X49" s="4">
        <v>5</v>
      </c>
      <c r="Y49" s="4">
        <v>0</v>
      </c>
      <c r="Z49" s="4">
        <v>0</v>
      </c>
      <c r="AA49" s="4">
        <v>0</v>
      </c>
      <c r="AB49" s="4">
        <v>2</v>
      </c>
      <c r="AC49" s="55">
        <v>2</v>
      </c>
      <c r="AD49" s="63">
        <v>9</v>
      </c>
      <c r="AE49" s="66">
        <v>0.0332986111111111</v>
      </c>
      <c r="AF49" s="10">
        <v>0</v>
      </c>
      <c r="AG49" s="4">
        <v>0</v>
      </c>
      <c r="AH49" s="4">
        <v>0</v>
      </c>
      <c r="AI49" s="4">
        <v>1</v>
      </c>
      <c r="AJ49" s="4">
        <v>0</v>
      </c>
      <c r="AK49" s="4">
        <v>0</v>
      </c>
      <c r="AL49" s="55">
        <v>3</v>
      </c>
      <c r="AM49" s="63">
        <v>4</v>
      </c>
      <c r="AN49" s="59">
        <v>0.038425925925925974</v>
      </c>
      <c r="AO49" s="6"/>
      <c r="AP49" s="11"/>
      <c r="AQ49" s="49">
        <v>25</v>
      </c>
      <c r="AR49" s="10">
        <v>11</v>
      </c>
      <c r="AS49" s="4">
        <v>3</v>
      </c>
      <c r="AT49" s="4">
        <v>3</v>
      </c>
      <c r="AU49" s="4">
        <v>2</v>
      </c>
      <c r="AV49" s="4">
        <v>2</v>
      </c>
      <c r="AW49" s="42">
        <v>0.10466435185185191</v>
      </c>
      <c r="AX49" s="10"/>
      <c r="AY49" s="11"/>
      <c r="AZ49" s="9"/>
      <c r="BA49" s="245"/>
      <c r="BB49" s="34"/>
    </row>
    <row r="50" spans="1:54" ht="15" customHeight="1">
      <c r="A50" s="305"/>
      <c r="B50" s="22" t="s">
        <v>11</v>
      </c>
      <c r="C50" s="4" t="s">
        <v>166</v>
      </c>
      <c r="D50" s="3" t="s">
        <v>116</v>
      </c>
      <c r="E50" s="5" t="s">
        <v>115</v>
      </c>
      <c r="F50" s="4" t="s">
        <v>2</v>
      </c>
      <c r="G50" s="4" t="s">
        <v>3</v>
      </c>
      <c r="H50" s="19" t="s">
        <v>9</v>
      </c>
      <c r="I50" s="17">
        <v>0.4270833333333333</v>
      </c>
      <c r="J50" s="6"/>
      <c r="K50" s="11"/>
      <c r="L50" s="10">
        <v>1</v>
      </c>
      <c r="M50" s="4">
        <v>5</v>
      </c>
      <c r="N50" s="4">
        <v>0</v>
      </c>
      <c r="O50" s="4">
        <v>5</v>
      </c>
      <c r="P50" s="4">
        <v>0</v>
      </c>
      <c r="Q50" s="4">
        <v>2</v>
      </c>
      <c r="R50" s="55">
        <v>5</v>
      </c>
      <c r="S50" s="63">
        <v>18</v>
      </c>
      <c r="T50" s="59">
        <v>0.04315972222222225</v>
      </c>
      <c r="U50" s="7"/>
      <c r="V50" s="11"/>
      <c r="W50" s="10">
        <v>1</v>
      </c>
      <c r="X50" s="4">
        <v>5</v>
      </c>
      <c r="Y50" s="4">
        <v>0</v>
      </c>
      <c r="Z50" s="4">
        <v>5</v>
      </c>
      <c r="AA50" s="4">
        <v>1</v>
      </c>
      <c r="AB50" s="4">
        <v>0</v>
      </c>
      <c r="AC50" s="55">
        <v>3</v>
      </c>
      <c r="AD50" s="63">
        <v>15</v>
      </c>
      <c r="AE50" s="66">
        <v>0.048993055555555554</v>
      </c>
      <c r="AF50" s="10">
        <v>2</v>
      </c>
      <c r="AG50" s="4">
        <v>5</v>
      </c>
      <c r="AH50" s="4">
        <v>0</v>
      </c>
      <c r="AI50" s="4">
        <v>3</v>
      </c>
      <c r="AJ50" s="4">
        <v>2</v>
      </c>
      <c r="AK50" s="4">
        <v>3</v>
      </c>
      <c r="AL50" s="55">
        <v>3</v>
      </c>
      <c r="AM50" s="63">
        <v>18</v>
      </c>
      <c r="AN50" s="59">
        <v>0.034803240740740704</v>
      </c>
      <c r="AO50" s="6"/>
      <c r="AP50" s="11"/>
      <c r="AQ50" s="49">
        <v>51</v>
      </c>
      <c r="AR50" s="10">
        <v>5</v>
      </c>
      <c r="AS50" s="4">
        <v>3</v>
      </c>
      <c r="AT50" s="4">
        <v>3</v>
      </c>
      <c r="AU50" s="4">
        <v>4</v>
      </c>
      <c r="AV50" s="4">
        <v>6</v>
      </c>
      <c r="AW50" s="42">
        <v>0.1269560185185185</v>
      </c>
      <c r="AX50" s="10"/>
      <c r="AY50" s="11"/>
      <c r="AZ50" s="9" t="s">
        <v>125</v>
      </c>
      <c r="BA50" s="4" t="s">
        <v>165</v>
      </c>
      <c r="BB50" s="11">
        <v>13</v>
      </c>
    </row>
    <row r="51" spans="1:54" ht="15" customHeight="1">
      <c r="A51" s="305"/>
      <c r="B51" s="22" t="s">
        <v>11</v>
      </c>
      <c r="C51" s="4" t="s">
        <v>167</v>
      </c>
      <c r="D51" s="3" t="s">
        <v>94</v>
      </c>
      <c r="E51" s="5" t="s">
        <v>93</v>
      </c>
      <c r="F51" s="4" t="s">
        <v>2</v>
      </c>
      <c r="G51" s="4" t="s">
        <v>3</v>
      </c>
      <c r="H51" s="11" t="s">
        <v>41</v>
      </c>
      <c r="I51" s="17">
        <v>0.4302083333333333</v>
      </c>
      <c r="J51" s="6"/>
      <c r="K51" s="11"/>
      <c r="L51" s="10">
        <v>3</v>
      </c>
      <c r="M51" s="4">
        <v>5</v>
      </c>
      <c r="N51" s="4">
        <v>0</v>
      </c>
      <c r="O51" s="4">
        <v>5</v>
      </c>
      <c r="P51" s="4">
        <v>1</v>
      </c>
      <c r="Q51" s="4">
        <v>5</v>
      </c>
      <c r="R51" s="55">
        <v>5</v>
      </c>
      <c r="S51" s="63">
        <v>24</v>
      </c>
      <c r="T51" s="59">
        <v>0.040243055555555574</v>
      </c>
      <c r="U51" s="7"/>
      <c r="V51" s="11"/>
      <c r="W51" s="10">
        <v>3</v>
      </c>
      <c r="X51" s="4">
        <v>5</v>
      </c>
      <c r="Y51" s="4">
        <v>0</v>
      </c>
      <c r="Z51" s="4">
        <v>5</v>
      </c>
      <c r="AA51" s="4">
        <v>5</v>
      </c>
      <c r="AB51" s="4">
        <v>3</v>
      </c>
      <c r="AC51" s="55">
        <v>5</v>
      </c>
      <c r="AD51" s="63">
        <v>26</v>
      </c>
      <c r="AE51" s="66">
        <v>0.04965277777777782</v>
      </c>
      <c r="AF51" s="10">
        <v>2</v>
      </c>
      <c r="AG51" s="4">
        <v>5</v>
      </c>
      <c r="AH51" s="4">
        <v>0</v>
      </c>
      <c r="AI51" s="4">
        <v>3</v>
      </c>
      <c r="AJ51" s="4">
        <v>5</v>
      </c>
      <c r="AK51" s="4">
        <v>3</v>
      </c>
      <c r="AL51" s="55">
        <v>5</v>
      </c>
      <c r="AM51" s="63">
        <v>23</v>
      </c>
      <c r="AN51" s="59">
        <v>0.029247685185185168</v>
      </c>
      <c r="AO51" s="6"/>
      <c r="AP51" s="11"/>
      <c r="AQ51" s="49">
        <v>73</v>
      </c>
      <c r="AR51" s="10">
        <v>3</v>
      </c>
      <c r="AS51" s="4">
        <v>1</v>
      </c>
      <c r="AT51" s="4">
        <v>1</v>
      </c>
      <c r="AU51" s="4">
        <v>5</v>
      </c>
      <c r="AV51" s="4">
        <v>11</v>
      </c>
      <c r="AW51" s="42">
        <v>0.11914351851851857</v>
      </c>
      <c r="AX51" s="10"/>
      <c r="AY51" s="11"/>
      <c r="AZ51" s="9" t="s">
        <v>125</v>
      </c>
      <c r="BA51" s="4" t="s">
        <v>166</v>
      </c>
      <c r="BB51" s="11">
        <v>11</v>
      </c>
    </row>
    <row r="52" spans="1:54" ht="15" customHeight="1" thickBot="1">
      <c r="A52" s="306"/>
      <c r="B52" s="23" t="s">
        <v>11</v>
      </c>
      <c r="C52" s="14"/>
      <c r="D52" s="20" t="s">
        <v>27</v>
      </c>
      <c r="E52" s="21" t="s">
        <v>25</v>
      </c>
      <c r="F52" s="14" t="s">
        <v>26</v>
      </c>
      <c r="G52" s="14" t="s">
        <v>18</v>
      </c>
      <c r="H52" s="16" t="s">
        <v>19</v>
      </c>
      <c r="I52" s="18">
        <v>0.42916666666666664</v>
      </c>
      <c r="J52" s="13"/>
      <c r="K52" s="16"/>
      <c r="L52" s="12"/>
      <c r="M52" s="13"/>
      <c r="N52" s="13"/>
      <c r="O52" s="13"/>
      <c r="P52" s="13"/>
      <c r="Q52" s="13"/>
      <c r="R52" s="56"/>
      <c r="S52" s="62"/>
      <c r="T52" s="58">
        <v>0.02599537037037042</v>
      </c>
      <c r="U52" s="15"/>
      <c r="V52" s="16"/>
      <c r="W52" s="12"/>
      <c r="X52" s="13"/>
      <c r="Y52" s="13"/>
      <c r="Z52" s="13"/>
      <c r="AA52" s="13"/>
      <c r="AB52" s="13"/>
      <c r="AC52" s="56"/>
      <c r="AD52" s="62"/>
      <c r="AE52" s="67"/>
      <c r="AF52" s="12"/>
      <c r="AG52" s="13"/>
      <c r="AH52" s="13"/>
      <c r="AI52" s="13"/>
      <c r="AJ52" s="13"/>
      <c r="AK52" s="13"/>
      <c r="AL52" s="56"/>
      <c r="AM52" s="62"/>
      <c r="AN52" s="60"/>
      <c r="AO52" s="13"/>
      <c r="AP52" s="16"/>
      <c r="AQ52" s="48"/>
      <c r="AR52" s="35"/>
      <c r="AS52" s="14"/>
      <c r="AT52" s="14"/>
      <c r="AU52" s="14"/>
      <c r="AV52" s="14"/>
      <c r="AW52" s="41">
        <v>0.02599537037037042</v>
      </c>
      <c r="AX52" s="44" t="s">
        <v>125</v>
      </c>
      <c r="AY52" s="16"/>
      <c r="AZ52" s="36" t="s">
        <v>125</v>
      </c>
      <c r="BA52" s="14"/>
      <c r="BB52" s="16"/>
    </row>
  </sheetData>
  <sheetProtection/>
  <mergeCells count="20">
    <mergeCell ref="A29:A45"/>
    <mergeCell ref="A4:B4"/>
    <mergeCell ref="A5:A6"/>
    <mergeCell ref="A7:A14"/>
    <mergeCell ref="A15:A28"/>
    <mergeCell ref="A46:A52"/>
    <mergeCell ref="AZ3:BB3"/>
    <mergeCell ref="AY3:AY4"/>
    <mergeCell ref="AX3:AX4"/>
    <mergeCell ref="I3:K3"/>
    <mergeCell ref="L3:V3"/>
    <mergeCell ref="W3:AE3"/>
    <mergeCell ref="AF3:AP3"/>
    <mergeCell ref="AQ3:AQ4"/>
    <mergeCell ref="AR3:AW3"/>
    <mergeCell ref="AN2:BB2"/>
    <mergeCell ref="J1:AM1"/>
    <mergeCell ref="J2:AM2"/>
    <mergeCell ref="G2:I2"/>
    <mergeCell ref="G1:I1"/>
  </mergeCells>
  <conditionalFormatting sqref="T5:T52 AE5:AE52 AW5:AW52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{7f66ab5f-bd35-40c1-9402-00825f23b71f}</x14:id>
        </ext>
      </extLst>
    </cfRule>
  </conditionalFormatting>
  <conditionalFormatting sqref="AN5:AN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{92ebb65f-2693-458c-aa46-849100f37406}</x14:id>
        </ext>
      </extLst>
    </cfRule>
  </conditionalFormatting>
  <printOptions horizontalCentered="1" verticalCentered="1"/>
  <pageMargins left="0.5118110236220472" right="0.5118110236220472" top="0.5511811023622047" bottom="0.5511811023622047" header="0" footer="0"/>
  <pageSetup fitToHeight="1" fitToWidth="1" horizontalDpi="600" verticalDpi="600" orientation="landscape" paperSize="9" scale="54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66ab5f-bd35-40c1-9402-00825f23b7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T5:T52 AE5:AE52 AW5:AW52</xm:sqref>
        </x14:conditionalFormatting>
        <x14:conditionalFormatting xmlns:xm="http://schemas.microsoft.com/office/excel/2006/main">
          <x14:cfRule type="dataBar" id="{92ebb65f-2693-458c-aa46-849100f374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AN5:AN52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selection activeCell="AE3" sqref="AE3"/>
    </sheetView>
  </sheetViews>
  <sheetFormatPr defaultColWidth="11.421875" defaultRowHeight="15"/>
  <cols>
    <col min="1" max="1" width="7.8515625" style="163" customWidth="1"/>
    <col min="2" max="3" width="11.7109375" style="1" customWidth="1"/>
    <col min="4" max="4" width="3.28125" style="1" customWidth="1"/>
    <col min="5" max="5" width="3.28125" style="163" customWidth="1"/>
    <col min="6" max="6" width="7.8515625" style="163" customWidth="1"/>
    <col min="7" max="13" width="4.7109375" style="163" customWidth="1"/>
    <col min="14" max="17" width="4.7109375" style="1" customWidth="1"/>
    <col min="18" max="18" width="4.57421875" style="1" customWidth="1"/>
    <col min="19" max="19" width="4.7109375" style="163" customWidth="1"/>
    <col min="20" max="20" width="3.00390625" style="163" customWidth="1"/>
    <col min="21" max="21" width="11.421875" style="163" customWidth="1"/>
    <col min="22" max="22" width="8.7109375" style="163" customWidth="1"/>
    <col min="23" max="23" width="4.7109375" style="163" customWidth="1"/>
    <col min="24" max="24" width="3.7109375" style="163" customWidth="1"/>
    <col min="25" max="25" width="4.7109375" style="163" customWidth="1"/>
    <col min="26" max="26" width="3.7109375" style="163" customWidth="1"/>
    <col min="27" max="27" width="4.7109375" style="163" customWidth="1"/>
    <col min="28" max="28" width="3.7109375" style="163" customWidth="1"/>
    <col min="29" max="30" width="4.7109375" style="163" customWidth="1"/>
    <col min="31" max="16384" width="11.421875" style="163" customWidth="1"/>
  </cols>
  <sheetData>
    <row r="1" spans="1:30" ht="28.5">
      <c r="A1" s="288" t="s">
        <v>256</v>
      </c>
      <c r="B1" s="289"/>
      <c r="C1" s="289"/>
      <c r="D1" s="289"/>
      <c r="E1" s="290"/>
      <c r="F1" s="290"/>
      <c r="G1" s="290"/>
      <c r="H1" s="290"/>
      <c r="I1" s="290"/>
      <c r="J1" s="290"/>
      <c r="K1" s="290"/>
      <c r="L1" s="290"/>
      <c r="M1" s="290"/>
      <c r="N1" s="289"/>
      <c r="O1" s="289"/>
      <c r="P1" s="289"/>
      <c r="Q1" s="289"/>
      <c r="R1" s="289"/>
      <c r="S1" s="290"/>
      <c r="T1" s="290"/>
      <c r="U1" s="290"/>
      <c r="V1" s="290"/>
      <c r="W1" s="290"/>
      <c r="X1" s="290"/>
      <c r="Y1" s="161"/>
      <c r="Z1" s="161"/>
      <c r="AA1" s="161"/>
      <c r="AB1" s="161"/>
      <c r="AC1" s="161"/>
      <c r="AD1" s="162"/>
    </row>
    <row r="2" spans="1:30" ht="58.5" customHeight="1">
      <c r="A2" s="291" t="s">
        <v>257</v>
      </c>
      <c r="B2" s="292"/>
      <c r="C2" s="292"/>
      <c r="D2" s="292"/>
      <c r="E2" s="293"/>
      <c r="F2" s="293"/>
      <c r="G2" s="294" t="s">
        <v>273</v>
      </c>
      <c r="H2" s="293"/>
      <c r="I2" s="293"/>
      <c r="J2" s="293"/>
      <c r="K2" s="293"/>
      <c r="L2" s="293"/>
      <c r="M2" s="293"/>
      <c r="N2" s="292"/>
      <c r="O2" s="292"/>
      <c r="P2" s="292"/>
      <c r="Q2" s="292"/>
      <c r="R2" s="292"/>
      <c r="S2" s="293"/>
      <c r="T2" s="293"/>
      <c r="U2" s="293"/>
      <c r="V2" s="295"/>
      <c r="W2" s="295"/>
      <c r="X2" s="295"/>
      <c r="Y2" s="166"/>
      <c r="Z2" s="166"/>
      <c r="AA2" s="166"/>
      <c r="AB2" s="166"/>
      <c r="AC2" s="166"/>
      <c r="AD2" s="167"/>
    </row>
    <row r="3" spans="1:30" ht="15.75" thickBot="1">
      <c r="A3" s="168"/>
      <c r="B3" s="164"/>
      <c r="C3" s="164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4"/>
      <c r="O3" s="164"/>
      <c r="P3" s="164"/>
      <c r="Q3" s="164"/>
      <c r="R3" s="164"/>
      <c r="S3" s="165"/>
      <c r="T3" s="165"/>
      <c r="U3" s="165"/>
      <c r="V3" s="166"/>
      <c r="W3" s="166"/>
      <c r="X3" s="166"/>
      <c r="Y3" s="166"/>
      <c r="Z3" s="166"/>
      <c r="AA3" s="166"/>
      <c r="AB3" s="166"/>
      <c r="AC3" s="166"/>
      <c r="AD3" s="167"/>
    </row>
    <row r="4" spans="1:30" ht="15.75" customHeight="1" thickBot="1">
      <c r="A4" s="169" t="s">
        <v>258</v>
      </c>
      <c r="B4" s="170"/>
      <c r="C4" s="171">
        <v>0.14583333333333334</v>
      </c>
      <c r="D4" s="172"/>
      <c r="E4" s="165"/>
      <c r="F4" s="342" t="s">
        <v>259</v>
      </c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4"/>
      <c r="T4" s="165"/>
      <c r="U4" s="345"/>
      <c r="V4" s="348" t="s">
        <v>260</v>
      </c>
      <c r="W4" s="350" t="s">
        <v>181</v>
      </c>
      <c r="X4" s="352" t="s">
        <v>261</v>
      </c>
      <c r="Y4" s="353"/>
      <c r="Z4" s="353"/>
      <c r="AA4" s="353"/>
      <c r="AB4" s="353"/>
      <c r="AC4" s="353"/>
      <c r="AD4" s="354"/>
    </row>
    <row r="5" spans="1:30" ht="15" customHeight="1">
      <c r="A5" s="173"/>
      <c r="B5" s="330" t="s">
        <v>262</v>
      </c>
      <c r="C5" s="174" t="s">
        <v>263</v>
      </c>
      <c r="D5" s="172"/>
      <c r="E5" s="165"/>
      <c r="F5" s="175"/>
      <c r="G5" s="176" t="s">
        <v>140</v>
      </c>
      <c r="H5" s="177" t="s">
        <v>141</v>
      </c>
      <c r="I5" s="177" t="s">
        <v>142</v>
      </c>
      <c r="J5" s="177" t="s">
        <v>143</v>
      </c>
      <c r="K5" s="177" t="s">
        <v>144</v>
      </c>
      <c r="L5" s="177" t="s">
        <v>145</v>
      </c>
      <c r="M5" s="177" t="s">
        <v>146</v>
      </c>
      <c r="N5" s="332"/>
      <c r="O5" s="176" t="s">
        <v>264</v>
      </c>
      <c r="P5" s="177" t="s">
        <v>265</v>
      </c>
      <c r="Q5" s="177" t="s">
        <v>266</v>
      </c>
      <c r="R5" s="335"/>
      <c r="S5" s="178" t="s">
        <v>134</v>
      </c>
      <c r="T5" s="165"/>
      <c r="U5" s="346"/>
      <c r="V5" s="349"/>
      <c r="W5" s="351"/>
      <c r="X5" s="338" t="s">
        <v>264</v>
      </c>
      <c r="Y5" s="340" t="s">
        <v>181</v>
      </c>
      <c r="Z5" s="338" t="s">
        <v>265</v>
      </c>
      <c r="AA5" s="340" t="s">
        <v>181</v>
      </c>
      <c r="AB5" s="338" t="s">
        <v>266</v>
      </c>
      <c r="AC5" s="340" t="s">
        <v>181</v>
      </c>
      <c r="AD5" s="361"/>
    </row>
    <row r="6" spans="1:30" ht="15" customHeight="1" thickBot="1">
      <c r="A6" s="179"/>
      <c r="B6" s="331"/>
      <c r="C6" s="180" t="s">
        <v>267</v>
      </c>
      <c r="D6" s="181"/>
      <c r="E6" s="165"/>
      <c r="F6" s="182" t="s">
        <v>59</v>
      </c>
      <c r="G6" s="183">
        <f>MODE(ZxZ!L5:L6,ZxZ!W5:W6,ZxZ!AF5:AF6)</f>
        <v>0</v>
      </c>
      <c r="H6" s="184">
        <f>MODE(ZxZ!M5:M6,ZxZ!X5:X6,ZxZ!AG5:AG6)</f>
        <v>5</v>
      </c>
      <c r="I6" s="184">
        <f>MODE(ZxZ!N5:N6,ZxZ!Y5:Y6,ZxZ!AH5:AH6)</f>
        <v>0</v>
      </c>
      <c r="J6" s="184">
        <f>MODE(ZxZ!O5:O6,ZxZ!Z5:Z6,ZxZ!AI5:AI6)</f>
        <v>5</v>
      </c>
      <c r="K6" s="184">
        <f>MODE(ZxZ!P5:P6,ZxZ!AA5:AA6,ZxZ!AJ5:AJ6)</f>
        <v>0</v>
      </c>
      <c r="L6" s="184">
        <f>MODE(ZxZ!Q5:Q6,ZxZ!AB5:AB6,ZxZ!AK5:AK6)</f>
        <v>0</v>
      </c>
      <c r="M6" s="184">
        <f>MODE(ZxZ!R5:R6,ZxZ!AC5:AC6,ZxZ!AL5:AL6)</f>
        <v>0</v>
      </c>
      <c r="N6" s="333"/>
      <c r="O6" s="185">
        <f>MODE(ZxZ!L5:R6)</f>
        <v>0</v>
      </c>
      <c r="P6" s="186">
        <f>MODE(ZxZ!W5:AC6)</f>
        <v>0</v>
      </c>
      <c r="Q6" s="186">
        <f>MODE(ZxZ!AF5:AL6)</f>
        <v>0</v>
      </c>
      <c r="R6" s="336"/>
      <c r="S6" s="187">
        <f>MODE(O6:Q6)</f>
        <v>0</v>
      </c>
      <c r="T6" s="165"/>
      <c r="U6" s="347"/>
      <c r="V6" s="349"/>
      <c r="W6" s="351"/>
      <c r="X6" s="339"/>
      <c r="Y6" s="341"/>
      <c r="Z6" s="339"/>
      <c r="AA6" s="341"/>
      <c r="AB6" s="339"/>
      <c r="AC6" s="341"/>
      <c r="AD6" s="361"/>
    </row>
    <row r="7" spans="1:30" ht="15" customHeight="1" thickBot="1">
      <c r="A7" s="188" t="s">
        <v>59</v>
      </c>
      <c r="B7" s="189">
        <f>AVERAGE(ZxZ!AW5:AW6)</f>
        <v>0.13287615740740738</v>
      </c>
      <c r="C7" s="190">
        <f aca="true" t="shared" si="0" ref="C7:C12">$C$4-B7</f>
        <v>0.012957175925925962</v>
      </c>
      <c r="D7" s="181"/>
      <c r="E7" s="165"/>
      <c r="F7" s="191" t="s">
        <v>54</v>
      </c>
      <c r="G7" s="185">
        <f>MODE(ZxZ!L7:L14,ZxZ!W7:W14,ZxZ!AF7:AF14)</f>
        <v>3</v>
      </c>
      <c r="H7" s="186">
        <f>MODE(ZxZ!M7:M14,ZxZ!X7:X14,ZxZ!AG7:AG14)</f>
        <v>5</v>
      </c>
      <c r="I7" s="186">
        <f>MODE(ZxZ!N7:N14,ZxZ!Y7:Y14,ZxZ!AH7:AH14)</f>
        <v>1</v>
      </c>
      <c r="J7" s="186">
        <f>MODE(ZxZ!O7:O14,ZxZ!Z7:Z14,ZxZ!AI7:AI14)</f>
        <v>3</v>
      </c>
      <c r="K7" s="186">
        <f>MODE(ZxZ!P7:P14,ZxZ!AA7:AA14,ZxZ!AJ7:AJ14)</f>
        <v>5</v>
      </c>
      <c r="L7" s="186">
        <f>MODE(ZxZ!Q7:Q14,ZxZ!AB7:AB14,ZxZ!AK7:AK14)</f>
        <v>0</v>
      </c>
      <c r="M7" s="186">
        <f>MODE(ZxZ!R7:R14,ZxZ!AC7:AC14,ZxZ!AL7:AL14)</f>
        <v>0</v>
      </c>
      <c r="N7" s="333"/>
      <c r="O7" s="185">
        <f>MODE(ZxZ!L7:R14)</f>
        <v>5</v>
      </c>
      <c r="P7" s="186">
        <f>MODE(ZxZ!W7:AC14)</f>
        <v>1</v>
      </c>
      <c r="Q7" s="186">
        <f>MODE(ZxZ!AF7:AL14)</f>
        <v>0</v>
      </c>
      <c r="R7" s="336"/>
      <c r="S7" s="187" t="s">
        <v>271</v>
      </c>
      <c r="T7" s="165"/>
      <c r="U7" s="192" t="s">
        <v>59</v>
      </c>
      <c r="V7" s="193">
        <f>MIN(ZxZ!AW5:AW6)</f>
        <v>0.1327893518518518</v>
      </c>
      <c r="W7" s="194">
        <v>162</v>
      </c>
      <c r="X7" s="195">
        <f>MIN(ZxZ!S5:S6)</f>
        <v>8</v>
      </c>
      <c r="Y7" s="196">
        <v>161</v>
      </c>
      <c r="Z7" s="195">
        <f>MIN(ZxZ!AD5:AD6)</f>
        <v>2</v>
      </c>
      <c r="AA7" s="196">
        <v>161</v>
      </c>
      <c r="AB7" s="195">
        <f>MIN(ZxZ!AM5:AM6)</f>
        <v>2</v>
      </c>
      <c r="AC7" s="196">
        <v>161</v>
      </c>
      <c r="AD7" s="362" t="s">
        <v>268</v>
      </c>
    </row>
    <row r="8" spans="1:30" ht="15.75" thickBot="1">
      <c r="A8" s="197" t="s">
        <v>54</v>
      </c>
      <c r="B8" s="189">
        <f>AVERAGE(ZxZ!AW7:AW14)</f>
        <v>0.12493055555555557</v>
      </c>
      <c r="C8" s="190">
        <f t="shared" si="0"/>
        <v>0.02090277777777777</v>
      </c>
      <c r="D8" s="181"/>
      <c r="E8" s="165"/>
      <c r="F8" s="198" t="s">
        <v>0</v>
      </c>
      <c r="G8" s="185">
        <f>MODE(ZxZ!L15:L28,ZxZ!W15:W28,ZxZ!AF15:AF28)</f>
        <v>0</v>
      </c>
      <c r="H8" s="186">
        <f>MODE(ZxZ!M15:M28,ZxZ!X15:X28,ZxZ!AG15:AG28)</f>
        <v>0</v>
      </c>
      <c r="I8" s="186">
        <f>MODE(ZxZ!N15:N28,ZxZ!Y15:Z28,ZxZ!AH15:AH28)</f>
        <v>0</v>
      </c>
      <c r="J8" s="186">
        <f>MODE(ZxZ!O15:O28,ZxZ!Z15:AA28,ZxZ!AI15:AI28)</f>
        <v>0</v>
      </c>
      <c r="K8" s="186">
        <f>MODE(ZxZ!P15:P28,ZxZ!AA15:AB28,ZxZ!AJ15:AJ28)</f>
        <v>0</v>
      </c>
      <c r="L8" s="186">
        <f>MODE(ZxZ!Q15:Q28,ZxZ!AB15:AC28,ZxZ!AK15:AK28)</f>
        <v>0</v>
      </c>
      <c r="M8" s="186">
        <f>MODE(ZxZ!R15:R28,ZxZ!AC15:AD28,ZxZ!AL15:AL28)</f>
        <v>0</v>
      </c>
      <c r="N8" s="333"/>
      <c r="O8" s="185">
        <f>MODE(ZxZ!L15:R28)</f>
        <v>0</v>
      </c>
      <c r="P8" s="186">
        <f>MODE(ZxZ!W15:AC28)</f>
        <v>0</v>
      </c>
      <c r="Q8" s="186">
        <f>MODE(ZxZ!AF15:AL28)</f>
        <v>0</v>
      </c>
      <c r="R8" s="336"/>
      <c r="S8" s="187">
        <f>MODE(O8:Q8)</f>
        <v>0</v>
      </c>
      <c r="T8" s="165"/>
      <c r="U8" s="197" t="s">
        <v>54</v>
      </c>
      <c r="V8" s="199">
        <f>MIN(ZxZ!AW7:AW14)</f>
        <v>0.11488425925925927</v>
      </c>
      <c r="W8" s="200">
        <v>125</v>
      </c>
      <c r="X8" s="195">
        <f>MIN(ZxZ!S7:S14)</f>
        <v>13</v>
      </c>
      <c r="Y8" s="187">
        <v>126</v>
      </c>
      <c r="Z8" s="195">
        <f>MIN(ZxZ!AD7:AD14)</f>
        <v>6</v>
      </c>
      <c r="AA8" s="187">
        <v>127</v>
      </c>
      <c r="AB8" s="195">
        <f>MIN(ZxZ!AM7:AM14)</f>
        <v>4</v>
      </c>
      <c r="AC8" s="187">
        <v>127</v>
      </c>
      <c r="AD8" s="363"/>
    </row>
    <row r="9" spans="1:30" ht="15.75" thickBot="1">
      <c r="A9" s="202" t="s">
        <v>0</v>
      </c>
      <c r="B9" s="189">
        <f>AVERAGE(ZxZ!AW15:AW28)</f>
        <v>0.11624421296296296</v>
      </c>
      <c r="C9" s="190">
        <f t="shared" si="0"/>
        <v>0.029589120370370384</v>
      </c>
      <c r="D9" s="181"/>
      <c r="E9" s="165"/>
      <c r="F9" s="203" t="s">
        <v>6</v>
      </c>
      <c r="G9" s="185">
        <f>MODE(ZxZ!L29:L45,ZxZ!W29:W45,ZxZ!AF29:AF45)</f>
        <v>0</v>
      </c>
      <c r="H9" s="186">
        <f>MODE(ZxZ!M29:M45,ZxZ!X29:X45,ZxZ!AG29:AG45)</f>
        <v>3</v>
      </c>
      <c r="I9" s="186">
        <f>MODE(ZxZ!N29:N45,ZxZ!Y29:Y45,ZxZ!AH29:AH45)</f>
        <v>0</v>
      </c>
      <c r="J9" s="186">
        <f>MODE(ZxZ!O29:O45,ZxZ!Z29:Z45,ZxZ!AI29:AI45)</f>
        <v>0</v>
      </c>
      <c r="K9" s="186">
        <f>MODE(ZxZ!P29:P45,ZxZ!AA29:AA45,ZxZ!AJ29:AJ45)</f>
        <v>0</v>
      </c>
      <c r="L9" s="186">
        <f>MODE(ZxZ!Q29:Q45,ZxZ!AB29:AB45,ZxZ!AK29:AK45)</f>
        <v>0</v>
      </c>
      <c r="M9" s="186">
        <f>MODE(ZxZ!R29:R45,ZxZ!AC29:AC45,ZxZ!AL29:AL45)</f>
        <v>0</v>
      </c>
      <c r="N9" s="333"/>
      <c r="O9" s="185">
        <f>MODE(ZxZ!L29:R45)</f>
        <v>0</v>
      </c>
      <c r="P9" s="186">
        <f>MODE(ZxZ!W29:AC45)</f>
        <v>0</v>
      </c>
      <c r="Q9" s="186">
        <f>MODE(ZxZ!AF29:AL45)</f>
        <v>0</v>
      </c>
      <c r="R9" s="336"/>
      <c r="S9" s="187">
        <f>MODE(O9:Q9)</f>
        <v>0</v>
      </c>
      <c r="T9" s="165"/>
      <c r="U9" s="202" t="s">
        <v>0</v>
      </c>
      <c r="V9" s="199">
        <f>MIN(ZxZ!AW15:AW28)</f>
        <v>0.09140046296296295</v>
      </c>
      <c r="W9" s="200">
        <v>106</v>
      </c>
      <c r="X9" s="195">
        <f>MIN(ZxZ!S15:S28)</f>
        <v>2</v>
      </c>
      <c r="Y9" s="187">
        <v>85</v>
      </c>
      <c r="Z9" s="195">
        <f>MIN(ZxZ!AD15:AD28)</f>
        <v>0</v>
      </c>
      <c r="AA9" s="187">
        <v>85</v>
      </c>
      <c r="AB9" s="195">
        <f>MIN(ZxZ!AM15:AM28)</f>
        <v>0</v>
      </c>
      <c r="AC9" s="187">
        <v>89</v>
      </c>
      <c r="AD9" s="363"/>
    </row>
    <row r="10" spans="1:30" ht="15.75" thickBot="1">
      <c r="A10" s="204" t="s">
        <v>6</v>
      </c>
      <c r="B10" s="189">
        <f>AVERAGE(ZxZ!AW29:AW45)</f>
        <v>0.11856209150326796</v>
      </c>
      <c r="C10" s="190">
        <f t="shared" si="0"/>
        <v>0.02727124183006538</v>
      </c>
      <c r="D10" s="181"/>
      <c r="E10" s="165"/>
      <c r="F10" s="205" t="s">
        <v>11</v>
      </c>
      <c r="G10" s="206">
        <f>MODE(ZxZ!L46:M51,ZxZ!W46:W51,ZxZ!AF46:AF51)</f>
        <v>0</v>
      </c>
      <c r="H10" s="207">
        <f>MODE(ZxZ!M46:M51,ZxZ!X46:X51,ZxZ!AG46:AG51)</f>
        <v>5</v>
      </c>
      <c r="I10" s="207">
        <f>MODE(ZxZ!N46:N51,ZxZ!Y46:Y51,ZxZ!AH46:AH51)</f>
        <v>0</v>
      </c>
      <c r="J10" s="207">
        <f>MODE(ZxZ!O46:O51,ZxZ!Z46:Z51,ZxZ!AI46:AI51)</f>
        <v>0</v>
      </c>
      <c r="K10" s="207">
        <f>MODE(ZxZ!P46:P51,ZxZ!AA46:AA51,ZxZ!AJ46:AJ51)</f>
        <v>0</v>
      </c>
      <c r="L10" s="207">
        <f>MODE(ZxZ!Q46:Q51,ZxZ!AB46:AB51,ZxZ!AK46:AK51)</f>
        <v>0</v>
      </c>
      <c r="M10" s="207">
        <f>MODE(ZxZ!R46:R51,ZxZ!AC46:AC51,ZxZ!AL46:AL51)</f>
        <v>3</v>
      </c>
      <c r="N10" s="334"/>
      <c r="O10" s="206">
        <f>MODE(ZxZ!L46:R51)</f>
        <v>0</v>
      </c>
      <c r="P10" s="207">
        <f>MODE(ZxZ!W46:AC51)</f>
        <v>0</v>
      </c>
      <c r="Q10" s="207">
        <f>MODE(ZxZ!AF46:AL51)</f>
        <v>0</v>
      </c>
      <c r="R10" s="337"/>
      <c r="S10" s="208">
        <f>MODE(O10:Q10)</f>
        <v>0</v>
      </c>
      <c r="T10" s="165"/>
      <c r="U10" s="204" t="s">
        <v>6</v>
      </c>
      <c r="V10" s="199">
        <f>MIN(ZxZ!AW29:AW45)</f>
        <v>0.10236111111111107</v>
      </c>
      <c r="W10" s="200">
        <v>58</v>
      </c>
      <c r="X10" s="195">
        <f>MIN(ZxZ!S29:S45)</f>
        <v>0</v>
      </c>
      <c r="Y10" s="187">
        <v>57</v>
      </c>
      <c r="Z10" s="195">
        <f>MIN(ZxZ!AD29:AD45)</f>
        <v>2</v>
      </c>
      <c r="AA10" s="187">
        <v>60</v>
      </c>
      <c r="AB10" s="195">
        <f>MIN(ZxZ!AM29:AM45)</f>
        <v>1</v>
      </c>
      <c r="AC10" s="187">
        <v>57</v>
      </c>
      <c r="AD10" s="363"/>
    </row>
    <row r="11" spans="1:30" ht="16.5" thickBot="1" thickTop="1">
      <c r="A11" s="209" t="s">
        <v>11</v>
      </c>
      <c r="B11" s="210">
        <f>AVERAGE(ZxZ!AW46:AW51)</f>
        <v>0.11204668209876549</v>
      </c>
      <c r="C11" s="211">
        <f t="shared" si="0"/>
        <v>0.03378665123456785</v>
      </c>
      <c r="D11" s="212"/>
      <c r="E11" s="165"/>
      <c r="F11" s="213" t="s">
        <v>262</v>
      </c>
      <c r="G11" s="214">
        <f aca="true" t="shared" si="1" ref="G11:M11">AVERAGE(G6:G10)</f>
        <v>0.6</v>
      </c>
      <c r="H11" s="215">
        <f t="shared" si="1"/>
        <v>3.6</v>
      </c>
      <c r="I11" s="215">
        <f t="shared" si="1"/>
        <v>0.2</v>
      </c>
      <c r="J11" s="215">
        <f t="shared" si="1"/>
        <v>1.6</v>
      </c>
      <c r="K11" s="215">
        <f t="shared" si="1"/>
        <v>1</v>
      </c>
      <c r="L11" s="215">
        <f t="shared" si="1"/>
        <v>0</v>
      </c>
      <c r="M11" s="215">
        <f t="shared" si="1"/>
        <v>0.6</v>
      </c>
      <c r="N11" s="215">
        <f>AVERAGE(G11:M11)</f>
        <v>1.0857142857142856</v>
      </c>
      <c r="O11" s="215">
        <f>AVERAGE(O6:O10)</f>
        <v>1</v>
      </c>
      <c r="P11" s="215">
        <f>AVERAGE(P6:P10)</f>
        <v>0.2</v>
      </c>
      <c r="Q11" s="215">
        <f>AVERAGE(Q6:Q10)</f>
        <v>0</v>
      </c>
      <c r="R11" s="216">
        <f>AVERAGE(K11:Q11)</f>
        <v>0.5551020408163266</v>
      </c>
      <c r="S11" s="217">
        <f>AVERAGE(S6:S10)</f>
        <v>0</v>
      </c>
      <c r="T11" s="165"/>
      <c r="U11" s="209" t="s">
        <v>11</v>
      </c>
      <c r="V11" s="218">
        <f>MIN(ZxZ!AW46:AW51)</f>
        <v>0.09768518518518526</v>
      </c>
      <c r="W11" s="219">
        <v>11</v>
      </c>
      <c r="X11" s="195">
        <f>MIN(ZxZ!S46:S51)</f>
        <v>4</v>
      </c>
      <c r="Y11" s="208">
        <v>16</v>
      </c>
      <c r="Z11" s="195">
        <f>MIN(ZxZ!AD46:AD51)</f>
        <v>4</v>
      </c>
      <c r="AA11" s="208">
        <v>11</v>
      </c>
      <c r="AB11" s="195">
        <f>MIN(ZxZ!AM46:AM51)</f>
        <v>3</v>
      </c>
      <c r="AC11" s="208">
        <v>16</v>
      </c>
      <c r="AD11" s="363"/>
    </row>
    <row r="12" spans="1:30" ht="16.5" thickBot="1" thickTop="1">
      <c r="A12" s="220" t="s">
        <v>189</v>
      </c>
      <c r="B12" s="221">
        <f>AVERAGE(B7:B11)</f>
        <v>0.12093193990559188</v>
      </c>
      <c r="C12" s="222">
        <f t="shared" si="0"/>
        <v>0.02490139342774146</v>
      </c>
      <c r="D12" s="212"/>
      <c r="E12" s="165"/>
      <c r="F12" s="165"/>
      <c r="G12" s="165"/>
      <c r="H12" s="165"/>
      <c r="I12" s="165"/>
      <c r="J12" s="165"/>
      <c r="K12" s="165"/>
      <c r="L12" s="165"/>
      <c r="M12" s="165"/>
      <c r="N12" s="164"/>
      <c r="O12" s="164"/>
      <c r="P12" s="164"/>
      <c r="Q12" s="164"/>
      <c r="R12" s="164"/>
      <c r="S12" s="165"/>
      <c r="T12" s="165"/>
      <c r="U12" s="223" t="s">
        <v>269</v>
      </c>
      <c r="V12" s="224">
        <f>MIN(V7:V11)</f>
        <v>0.09140046296296295</v>
      </c>
      <c r="W12" s="225">
        <v>106</v>
      </c>
      <c r="X12" s="226">
        <f>MIN(X7:X11)</f>
        <v>0</v>
      </c>
      <c r="Y12" s="227">
        <v>13</v>
      </c>
      <c r="Z12" s="226">
        <f>MIN(Z7:Z11)</f>
        <v>0</v>
      </c>
      <c r="AA12" s="227">
        <v>50</v>
      </c>
      <c r="AB12" s="226">
        <f>MIN(AB7:AB11)</f>
        <v>0</v>
      </c>
      <c r="AC12" s="227">
        <v>63</v>
      </c>
      <c r="AD12" s="364"/>
    </row>
    <row r="13" spans="1:30" ht="15" customHeight="1" thickBot="1">
      <c r="A13" s="228"/>
      <c r="B13" s="164"/>
      <c r="C13" s="164"/>
      <c r="D13" s="164"/>
      <c r="E13" s="165"/>
      <c r="F13" s="342" t="s">
        <v>262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4"/>
      <c r="T13" s="165"/>
      <c r="U13" s="192" t="s">
        <v>59</v>
      </c>
      <c r="V13" s="193">
        <f>MAX(ZxZ!AW5:AW6)</f>
        <v>0.13296296296296295</v>
      </c>
      <c r="W13" s="194">
        <v>161</v>
      </c>
      <c r="X13" s="195">
        <f>MAX(ZxZ!S5:S6)</f>
        <v>15</v>
      </c>
      <c r="Y13" s="196">
        <v>162</v>
      </c>
      <c r="Z13" s="195">
        <f>MAX(ZxZ!AD5:AD6)</f>
        <v>17</v>
      </c>
      <c r="AA13" s="196">
        <v>162</v>
      </c>
      <c r="AB13" s="195">
        <f>MAX(ZxZ!AM5:AM6)</f>
        <v>12</v>
      </c>
      <c r="AC13" s="194">
        <v>162</v>
      </c>
      <c r="AD13" s="355" t="s">
        <v>270</v>
      </c>
    </row>
    <row r="14" spans="1:30" ht="15.75" customHeight="1">
      <c r="A14" s="228"/>
      <c r="B14" s="164"/>
      <c r="C14" s="164"/>
      <c r="D14" s="164"/>
      <c r="E14" s="165"/>
      <c r="F14" s="175"/>
      <c r="G14" s="229" t="s">
        <v>140</v>
      </c>
      <c r="H14" s="230" t="s">
        <v>141</v>
      </c>
      <c r="I14" s="230" t="s">
        <v>142</v>
      </c>
      <c r="J14" s="230" t="s">
        <v>143</v>
      </c>
      <c r="K14" s="230" t="s">
        <v>144</v>
      </c>
      <c r="L14" s="230" t="s">
        <v>145</v>
      </c>
      <c r="M14" s="230" t="s">
        <v>146</v>
      </c>
      <c r="N14" s="358"/>
      <c r="O14" s="229" t="s">
        <v>264</v>
      </c>
      <c r="P14" s="230" t="s">
        <v>265</v>
      </c>
      <c r="Q14" s="230" t="s">
        <v>266</v>
      </c>
      <c r="R14" s="358"/>
      <c r="S14" s="178" t="s">
        <v>134</v>
      </c>
      <c r="T14" s="165"/>
      <c r="U14" s="197" t="s">
        <v>54</v>
      </c>
      <c r="V14" s="199">
        <f>MAX(ZxZ!AW7:AW14)</f>
        <v>0.1325</v>
      </c>
      <c r="W14" s="200">
        <v>137</v>
      </c>
      <c r="X14" s="195">
        <f>MAX(ZxZ!S7:S14)</f>
        <v>29</v>
      </c>
      <c r="Y14" s="187">
        <v>124</v>
      </c>
      <c r="Z14" s="195">
        <f>MAX(ZxZ!AD7:AD14)</f>
        <v>25</v>
      </c>
      <c r="AA14" s="187">
        <v>124</v>
      </c>
      <c r="AB14" s="195">
        <f>MAX(ZxZ!AM7:AM14)</f>
        <v>21</v>
      </c>
      <c r="AC14" s="200">
        <v>130</v>
      </c>
      <c r="AD14" s="356"/>
    </row>
    <row r="15" spans="1:30" ht="15">
      <c r="A15" s="228"/>
      <c r="B15" s="164"/>
      <c r="C15" s="164"/>
      <c r="D15" s="164"/>
      <c r="E15" s="165"/>
      <c r="F15" s="231" t="s">
        <v>59</v>
      </c>
      <c r="G15" s="232">
        <f>AVERAGE(ZxZ!L5:L6,ZxZ!W5:W6,ZxZ!AF5:AF6)</f>
        <v>0.16666666666666666</v>
      </c>
      <c r="H15" s="232">
        <f>AVERAGE(ZxZ!M5:M6,ZxZ!X5:X6,ZxZ!AG5:AG6)</f>
        <v>2.5</v>
      </c>
      <c r="I15" s="232">
        <f>AVERAGE(ZxZ!N5:N6,ZxZ!Y5:Y6,ZxZ!AH5:AH6)</f>
        <v>0.3333333333333333</v>
      </c>
      <c r="J15" s="232">
        <f>AVERAGE(ZxZ!O5:O6,ZxZ!Z5:Z6,ZxZ!AI5:AI6)</f>
        <v>2.5</v>
      </c>
      <c r="K15" s="232">
        <f>AVERAGE(ZxZ!P5:P6,ZxZ!AA5:AA6,ZxZ!AJ5:AJ6)</f>
        <v>1.3333333333333333</v>
      </c>
      <c r="L15" s="232">
        <f>AVERAGE(ZxZ!Q5:Q6,ZxZ!AB5:AB6,ZxZ!AK5:AK6)</f>
        <v>2.1666666666666665</v>
      </c>
      <c r="M15" s="232">
        <f>AVERAGE(ZxZ!R5:R6,ZxZ!AC5:AC6,ZxZ!AL5:AL6)</f>
        <v>0.3333333333333333</v>
      </c>
      <c r="N15" s="359"/>
      <c r="O15" s="185">
        <f>AVERAGE(ZxZ!L5:R6)</f>
        <v>1.6428571428571428</v>
      </c>
      <c r="P15" s="186">
        <f>AVERAGE(ZxZ!W5:AC6)</f>
        <v>1.3571428571428572</v>
      </c>
      <c r="Q15" s="186">
        <f>AVERAGE(ZxZ!AF5:AL6)</f>
        <v>1</v>
      </c>
      <c r="R15" s="359"/>
      <c r="S15" s="233">
        <f>AVERAGE(O15:Q15)</f>
        <v>1.3333333333333333</v>
      </c>
      <c r="T15" s="165"/>
      <c r="U15" s="202" t="s">
        <v>0</v>
      </c>
      <c r="V15" s="199">
        <f>MAX(ZxZ!AW15:AW28)</f>
        <v>0.14031250000000006</v>
      </c>
      <c r="W15" s="200">
        <v>100</v>
      </c>
      <c r="X15" s="201">
        <f>MAX(ZxZ!S15:S28)</f>
        <v>23</v>
      </c>
      <c r="Y15" s="187">
        <v>84</v>
      </c>
      <c r="Z15" s="201">
        <f>MAX(ZxZ!AD15:AD28)</f>
        <v>19</v>
      </c>
      <c r="AA15" s="187">
        <v>106</v>
      </c>
      <c r="AB15" s="201">
        <f>MAX(ZxZ!AM15:AM28)</f>
        <v>12</v>
      </c>
      <c r="AC15" s="200">
        <v>84</v>
      </c>
      <c r="AD15" s="356"/>
    </row>
    <row r="16" spans="1:30" ht="15">
      <c r="A16" s="228"/>
      <c r="B16" s="164"/>
      <c r="C16" s="164"/>
      <c r="D16" s="164"/>
      <c r="E16" s="165"/>
      <c r="F16" s="234" t="s">
        <v>54</v>
      </c>
      <c r="G16" s="235">
        <f>AVERAGE(ZxZ!L7:L14,ZxZ!W7:W14,ZxZ!AF7:AF14)</f>
        <v>2.1666666666666665</v>
      </c>
      <c r="H16" s="235">
        <f>AVERAGE(ZxZ!M7:M14,ZxZ!X7:X14,ZxZ!AG7:AG14)</f>
        <v>3.6666666666666665</v>
      </c>
      <c r="I16" s="235">
        <f>AVERAGE(ZxZ!N7:N14,ZxZ!Y7:Y14,ZxZ!AH7:AH14)</f>
        <v>1.9583333333333333</v>
      </c>
      <c r="J16" s="235">
        <f>AVERAGE(ZxZ!O7:O14,ZxZ!Z7:Z14,ZxZ!AI7:AI14)</f>
        <v>2.5</v>
      </c>
      <c r="K16" s="235">
        <f>AVERAGE(ZxZ!P7:P14,ZxZ!AA7:AA14,ZxZ!AJ7:AJ14)</f>
        <v>3.7083333333333335</v>
      </c>
      <c r="L16" s="235">
        <f>AVERAGE(ZxZ!Q7:Q14,ZxZ!AB7:AB14,ZxZ!AK7:AK14)</f>
        <v>1.0833333333333333</v>
      </c>
      <c r="M16" s="235">
        <f>AVERAGE(ZxZ!R7:R14,ZxZ!AC7:AC14,ZxZ!AL7:AL14)</f>
        <v>1.0416666666666667</v>
      </c>
      <c r="N16" s="359"/>
      <c r="O16" s="185">
        <f>AVERAGE(ZxZ!L7:R14)</f>
        <v>2.8035714285714284</v>
      </c>
      <c r="P16" s="186">
        <f>AVERAGE(ZxZ!W7:AC14)</f>
        <v>2.107142857142857</v>
      </c>
      <c r="Q16" s="186">
        <f>AVERAGE(ZxZ!AF7:AL14)</f>
        <v>2</v>
      </c>
      <c r="R16" s="359"/>
      <c r="S16" s="233">
        <f>AVERAGE(O16:Q16)</f>
        <v>2.3035714285714284</v>
      </c>
      <c r="T16" s="165"/>
      <c r="U16" s="204" t="s">
        <v>6</v>
      </c>
      <c r="V16" s="199">
        <f>MAX(ZxZ!AW29:AW45)</f>
        <v>0.12884259259259268</v>
      </c>
      <c r="W16" s="200">
        <v>45</v>
      </c>
      <c r="X16" s="201">
        <f>MAX(ZxZ!S29:S45)</f>
        <v>20</v>
      </c>
      <c r="Y16" s="187">
        <v>66</v>
      </c>
      <c r="Z16" s="201">
        <f>MAX(ZxZ!AD29:AD45)</f>
        <v>15</v>
      </c>
      <c r="AA16" s="187">
        <v>58</v>
      </c>
      <c r="AB16" s="201">
        <f>MAX(ZxZ!AM29:AM45)</f>
        <v>13</v>
      </c>
      <c r="AC16" s="200">
        <v>58</v>
      </c>
      <c r="AD16" s="356"/>
    </row>
    <row r="17" spans="1:30" ht="15.75" thickBot="1">
      <c r="A17" s="228"/>
      <c r="B17" s="164"/>
      <c r="C17" s="164"/>
      <c r="D17" s="164"/>
      <c r="E17" s="165"/>
      <c r="F17" s="236" t="s">
        <v>0</v>
      </c>
      <c r="G17" s="235">
        <f>AVERAGE(ZxZ!L15:L28,ZxZ!W15:W28,ZxZ!AF15:AF28)</f>
        <v>0.5952380952380952</v>
      </c>
      <c r="H17" s="235">
        <f>AVERAGE(ZxZ!M15:M28,ZxZ!X15:X28,ZxZ!AG15:AG28)</f>
        <v>1.119047619047619</v>
      </c>
      <c r="I17" s="235">
        <f>AVERAGE(ZxZ!N15:N28,ZxZ!Y15:Y28,ZxZ!AH15:AH28)</f>
        <v>2.1904761904761907</v>
      </c>
      <c r="J17" s="235">
        <f>AVERAGE(ZxZ!O15:O28,ZxZ!Z15:Z28,ZxZ!AI15:AI28)</f>
        <v>1.5714285714285714</v>
      </c>
      <c r="K17" s="235">
        <f>AVERAGE(ZxZ!P15:P28,ZxZ!AA15:AA28,ZxZ!AJ15:AJ28)</f>
        <v>1.0952380952380953</v>
      </c>
      <c r="L17" s="235">
        <f>AVERAGE(ZxZ!Q15:Q28,ZxZ!AB15:AB28,ZxZ!AK15:AK28)</f>
        <v>1.1666666666666667</v>
      </c>
      <c r="M17" s="235">
        <f>AVERAGE(ZxZ!R15:R28,ZxZ!AC15:AC28,ZxZ!AL15:AL28)</f>
        <v>0.47619047619047616</v>
      </c>
      <c r="N17" s="359"/>
      <c r="O17" s="185">
        <f>AVERAGE(ZxZ!L15:R28)</f>
        <v>1.8673469387755102</v>
      </c>
      <c r="P17" s="186">
        <f>AVERAGE(ZxZ!W15:AC28)</f>
        <v>0.9591836734693877</v>
      </c>
      <c r="Q17" s="186">
        <f>AVERAGE(ZxZ!AF15:AL28)</f>
        <v>0.6938775510204082</v>
      </c>
      <c r="R17" s="359"/>
      <c r="S17" s="233">
        <f>AVERAGE(O17:Q17)</f>
        <v>1.173469387755102</v>
      </c>
      <c r="T17" s="165"/>
      <c r="U17" s="209" t="s">
        <v>11</v>
      </c>
      <c r="V17" s="218">
        <f>MAX(ZxZ!AW46:AW51)</f>
        <v>0.1269560185185185</v>
      </c>
      <c r="W17" s="219">
        <v>18</v>
      </c>
      <c r="X17" s="201">
        <f>MAX(ZxZ!S46:S51)</f>
        <v>24</v>
      </c>
      <c r="Y17" s="208">
        <v>17</v>
      </c>
      <c r="Z17" s="201">
        <f>MAX(ZxZ!AD46:AD51)</f>
        <v>26</v>
      </c>
      <c r="AA17" s="208">
        <v>17</v>
      </c>
      <c r="AB17" s="201">
        <f>MAX(ZxZ!AM46:AM51)</f>
        <v>23</v>
      </c>
      <c r="AC17" s="219">
        <v>17</v>
      </c>
      <c r="AD17" s="356"/>
    </row>
    <row r="18" spans="1:30" ht="16.5" thickBot="1" thickTop="1">
      <c r="A18" s="228"/>
      <c r="B18" s="164"/>
      <c r="C18" s="164"/>
      <c r="D18" s="164"/>
      <c r="E18" s="165"/>
      <c r="F18" s="237" t="s">
        <v>6</v>
      </c>
      <c r="G18" s="235">
        <f>AVERAGE(ZxZ!L29:L45,ZxZ!W29:W45,ZxZ!AF29:AF45)</f>
        <v>0.43137254901960786</v>
      </c>
      <c r="H18" s="235">
        <f>AVERAGE(ZxZ!M29:M45,ZxZ!X29:X45,ZxZ!AG29:AG45)</f>
        <v>2.549019607843137</v>
      </c>
      <c r="I18" s="235">
        <f>AVERAGE(ZxZ!N29:N45,ZxZ!Y29:Y45,ZxZ!AH29:AH45)</f>
        <v>1.2156862745098038</v>
      </c>
      <c r="J18" s="235">
        <f>AVERAGE(ZxZ!O29:O45,ZxZ!Z29:Z45,ZxZ!AI29:AI45)</f>
        <v>1.5686274509803921</v>
      </c>
      <c r="K18" s="235">
        <f>AVERAGE(ZxZ!P29:P45,ZxZ!AA29:AA45,ZxZ!AJ29:AJ45)</f>
        <v>0.0784313725490196</v>
      </c>
      <c r="L18" s="235">
        <f>AVERAGE(ZxZ!Q29:Q45,ZxZ!AB29:AB45,ZxZ!AK29:AK45)</f>
        <v>0.19607843137254902</v>
      </c>
      <c r="M18" s="235">
        <f>AVERAGE(ZxZ!R29:R45,ZxZ!AC29:AC45,ZxZ!AL29:AL45)</f>
        <v>0.45098039215686275</v>
      </c>
      <c r="N18" s="359"/>
      <c r="O18" s="185">
        <f>AVERAGE(ZxZ!L29:R45)</f>
        <v>1.1008403361344539</v>
      </c>
      <c r="P18" s="186">
        <f>AVERAGE(ZxZ!W29:AC45)</f>
        <v>0.907563025210084</v>
      </c>
      <c r="Q18" s="186">
        <f>AVERAGE(ZxZ!AF29:AL45)</f>
        <v>0.773109243697479</v>
      </c>
      <c r="R18" s="359"/>
      <c r="S18" s="233">
        <f>AVERAGE(O18:Q18)</f>
        <v>0.9271708683473389</v>
      </c>
      <c r="T18" s="165"/>
      <c r="U18" s="223" t="s">
        <v>269</v>
      </c>
      <c r="V18" s="224">
        <f>MAX(V13:V17)</f>
        <v>0.14031250000000006</v>
      </c>
      <c r="W18" s="238">
        <v>100</v>
      </c>
      <c r="X18" s="238">
        <f>MAX(X13:X17)</f>
        <v>29</v>
      </c>
      <c r="Y18" s="238">
        <v>124</v>
      </c>
      <c r="Z18" s="238">
        <f>MAX(Z13:Z17)</f>
        <v>26</v>
      </c>
      <c r="AA18" s="238">
        <v>17</v>
      </c>
      <c r="AB18" s="238">
        <f>MAX(AB13:AB17)</f>
        <v>23</v>
      </c>
      <c r="AC18" s="225">
        <v>17</v>
      </c>
      <c r="AD18" s="357"/>
    </row>
    <row r="19" spans="1:30" ht="15.75" thickBot="1">
      <c r="A19" s="228"/>
      <c r="B19" s="164"/>
      <c r="C19" s="164"/>
      <c r="D19" s="164"/>
      <c r="E19" s="165"/>
      <c r="F19" s="239" t="s">
        <v>11</v>
      </c>
      <c r="G19" s="240">
        <f>AVERAGE(ZxZ!L46:L51,ZxZ!W46:W51,ZxZ!AF46:AF51)</f>
        <v>0.8333333333333334</v>
      </c>
      <c r="H19" s="240">
        <f>AVERAGE(ZxZ!M46:M51,ZxZ!X46:X51,ZxZ!AG46:AG51)</f>
        <v>2.8333333333333335</v>
      </c>
      <c r="I19" s="240">
        <f>AVERAGE(ZxZ!N46:N51,ZxZ!Y46:Y51,ZxZ!AH46:AH51)</f>
        <v>0</v>
      </c>
      <c r="J19" s="240">
        <f>AVERAGE(ZxZ!O46:O51,ZxZ!Z46:Z51,ZxZ!AI46:AI51)</f>
        <v>1.8888888888888888</v>
      </c>
      <c r="K19" s="240">
        <f>AVERAGE(ZxZ!P46:P51,ZxZ!AA46:AA51,ZxZ!AJ46:AJ51)</f>
        <v>0.8333333333333334</v>
      </c>
      <c r="L19" s="240">
        <f>AVERAGE(ZxZ!Q46:Q51,ZxZ!AB46:AB51,ZxZ!AK46:AK51)</f>
        <v>1.1666666666666667</v>
      </c>
      <c r="M19" s="240">
        <f>AVERAGE(ZxZ!R46:R51,ZxZ!AC46:AC51,ZxZ!AL46:AL51)</f>
        <v>3.1666666666666665</v>
      </c>
      <c r="N19" s="360"/>
      <c r="O19" s="206">
        <f>AVERAGE(ZxZ!L46:R51)</f>
        <v>1.7142857142857142</v>
      </c>
      <c r="P19" s="207">
        <f>AVERAGE(ZxZ!W46:AC51)</f>
        <v>1.5714285714285714</v>
      </c>
      <c r="Q19" s="207">
        <f>AVERAGE(ZxZ!AF46:AL51)</f>
        <v>1.3095238095238095</v>
      </c>
      <c r="R19" s="360"/>
      <c r="S19" s="233">
        <f>AVERAGE(O19:Q19)</f>
        <v>1.5317460317460316</v>
      </c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7"/>
    </row>
    <row r="20" spans="1:30" ht="16.5" thickBot="1" thickTop="1">
      <c r="A20" s="228"/>
      <c r="B20" s="164"/>
      <c r="C20" s="164"/>
      <c r="D20" s="164"/>
      <c r="E20" s="165"/>
      <c r="F20" s="213" t="s">
        <v>262</v>
      </c>
      <c r="G20" s="214">
        <f aca="true" t="shared" si="2" ref="G20:M20">AVERAGE(G15:G19)</f>
        <v>0.8386554621848739</v>
      </c>
      <c r="H20" s="215">
        <f t="shared" si="2"/>
        <v>2.533613445378151</v>
      </c>
      <c r="I20" s="215">
        <f t="shared" si="2"/>
        <v>1.1395658263305324</v>
      </c>
      <c r="J20" s="215">
        <f t="shared" si="2"/>
        <v>2.0057889822595705</v>
      </c>
      <c r="K20" s="215">
        <f t="shared" si="2"/>
        <v>1.409733893557423</v>
      </c>
      <c r="L20" s="215">
        <f t="shared" si="2"/>
        <v>1.1558823529411766</v>
      </c>
      <c r="M20" s="215">
        <f t="shared" si="2"/>
        <v>1.093767507002801</v>
      </c>
      <c r="N20" s="215">
        <f>AVERAGE(G20:M20)</f>
        <v>1.4538582099506467</v>
      </c>
      <c r="O20" s="215">
        <f>AVERAGE(O15:O19)</f>
        <v>1.8257803121248497</v>
      </c>
      <c r="P20" s="215">
        <f>AVERAGE(P15:P19)</f>
        <v>1.3804921968787514</v>
      </c>
      <c r="Q20" s="215">
        <f>AVERAGE(Q15:Q19)</f>
        <v>1.1553021208483394</v>
      </c>
      <c r="R20" s="216">
        <f>AVERAGE(K20:Q20)</f>
        <v>1.3535452276148554</v>
      </c>
      <c r="S20" s="217">
        <f>AVERAGE(S15:S19)</f>
        <v>1.453858209950647</v>
      </c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7"/>
    </row>
    <row r="21" spans="1:30" ht="15">
      <c r="A21" s="228"/>
      <c r="B21" s="164"/>
      <c r="C21" s="164"/>
      <c r="D21" s="164"/>
      <c r="E21" s="165"/>
      <c r="F21" s="165"/>
      <c r="G21" s="165"/>
      <c r="H21" s="165"/>
      <c r="I21" s="165"/>
      <c r="J21" s="165"/>
      <c r="K21" s="165"/>
      <c r="L21" s="165"/>
      <c r="M21" s="165"/>
      <c r="N21" s="164"/>
      <c r="O21" s="164"/>
      <c r="P21" s="164"/>
      <c r="Q21" s="164"/>
      <c r="R21" s="164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7"/>
    </row>
    <row r="22" spans="1:30" ht="15.75" thickBot="1">
      <c r="A22" s="241"/>
      <c r="B22" s="242"/>
      <c r="C22" s="242"/>
      <c r="D22" s="242"/>
      <c r="E22" s="243"/>
      <c r="F22" s="243"/>
      <c r="G22" s="243"/>
      <c r="H22" s="243"/>
      <c r="I22" s="243"/>
      <c r="J22" s="243"/>
      <c r="K22" s="243"/>
      <c r="L22" s="243"/>
      <c r="M22" s="243"/>
      <c r="N22" s="242"/>
      <c r="O22" s="242"/>
      <c r="P22" s="242"/>
      <c r="Q22" s="242"/>
      <c r="R22" s="242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4"/>
    </row>
  </sheetData>
  <sheetProtection/>
  <mergeCells count="20">
    <mergeCell ref="AD5:AD6"/>
    <mergeCell ref="AD7:AD12"/>
    <mergeCell ref="F13:S13"/>
    <mergeCell ref="AD13:AD18"/>
    <mergeCell ref="N14:N19"/>
    <mergeCell ref="R14:R19"/>
    <mergeCell ref="Y5:Y6"/>
    <mergeCell ref="F4:S4"/>
    <mergeCell ref="U4:U6"/>
    <mergeCell ref="V4:V6"/>
    <mergeCell ref="W4:W6"/>
    <mergeCell ref="X4:AD4"/>
    <mergeCell ref="Z5:Z6"/>
    <mergeCell ref="AA5:AA6"/>
    <mergeCell ref="AB5:AB6"/>
    <mergeCell ref="AC5:AC6"/>
    <mergeCell ref="B5:B6"/>
    <mergeCell ref="N5:N10"/>
    <mergeCell ref="R5:R10"/>
    <mergeCell ref="X5:X6"/>
  </mergeCells>
  <conditionalFormatting sqref="C7:C12">
    <cfRule type="dataBar" priority="6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{6cf2bc61-5f22-4266-80b5-68b33911d311}</x14:id>
        </ext>
      </extLst>
    </cfRule>
  </conditionalFormatting>
  <conditionalFormatting sqref="B7:B12">
    <cfRule type="dataBar" priority="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{5b4c424d-e233-4241-a567-46587173bfe6}</x14:id>
        </ext>
      </extLst>
    </cfRule>
  </conditionalFormatting>
  <conditionalFormatting sqref="O15:Q19">
    <cfRule type="dataBar" priority="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{ac35e527-f35c-49bd-b404-e4bd563def07}</x14:id>
        </ext>
      </extLst>
    </cfRule>
  </conditionalFormatting>
  <conditionalFormatting sqref="G15:M19">
    <cfRule type="dataBar" priority="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{88e8f685-12ba-4913-b164-c2b48b12d046}</x14:id>
        </ext>
      </extLst>
    </cfRule>
  </conditionalFormatting>
  <conditionalFormatting sqref="G20:S20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{243c1f6a-14a8-4d5a-9b34-03c618e96016}</x14:id>
        </ext>
      </extLst>
    </cfRule>
  </conditionalFormatting>
  <printOptions horizontalCentered="1" verticalCentered="1"/>
  <pageMargins left="0.5118110236220472" right="0.5118110236220472" top="0.5511811023622047" bottom="0.5511811023622047" header="0" footer="0"/>
  <pageSetup fitToHeight="1" fitToWidth="1" orientation="landscape" paperSize="9" scale="8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f2bc61-5f22-4266-80b5-68b33911d3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C7:C12</xm:sqref>
        </x14:conditionalFormatting>
        <x14:conditionalFormatting xmlns:xm="http://schemas.microsoft.com/office/excel/2006/main">
          <x14:cfRule type="dataBar" id="{5b4c424d-e233-4241-a567-46587173bf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B7:B12</xm:sqref>
        </x14:conditionalFormatting>
        <x14:conditionalFormatting xmlns:xm="http://schemas.microsoft.com/office/excel/2006/main">
          <x14:cfRule type="dataBar" id="{ac35e527-f35c-49bd-b404-e4bd563def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O15:Q19</xm:sqref>
        </x14:conditionalFormatting>
        <x14:conditionalFormatting xmlns:xm="http://schemas.microsoft.com/office/excel/2006/main">
          <x14:cfRule type="dataBar" id="{88e8f685-12ba-4913-b164-c2b48b12d0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G15:M19</xm:sqref>
        </x14:conditionalFormatting>
        <x14:conditionalFormatting xmlns:xm="http://schemas.microsoft.com/office/excel/2006/main">
          <x14:cfRule type="dataBar" id="{243c1f6a-14a8-4d5a-9b34-03c618e960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G20:S20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PageLayoutView="0" workbookViewId="0" topLeftCell="A28">
      <selection activeCell="U6" sqref="U6"/>
    </sheetView>
  </sheetViews>
  <sheetFormatPr defaultColWidth="11.421875" defaultRowHeight="15"/>
  <cols>
    <col min="1" max="1" width="4.7109375" style="0" customWidth="1"/>
    <col min="2" max="2" width="3.7109375" style="134" customWidth="1"/>
    <col min="3" max="3" width="4.57421875" style="134" customWidth="1"/>
    <col min="4" max="4" width="26.8515625" style="0" customWidth="1"/>
    <col min="6" max="6" width="30.28125" style="0" customWidth="1"/>
    <col min="7" max="12" width="3.7109375" style="0" customWidth="1"/>
    <col min="13" max="13" width="3.7109375" style="135" customWidth="1"/>
    <col min="14" max="19" width="3.28125" style="0" customWidth="1"/>
    <col min="20" max="20" width="11.421875" style="0" customWidth="1"/>
  </cols>
  <sheetData>
    <row r="1" spans="1:19" ht="15">
      <c r="A1" s="36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7"/>
    </row>
    <row r="2" spans="1:19" ht="17.25" customHeight="1">
      <c r="A2" s="368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70"/>
    </row>
    <row r="3" spans="1:19" ht="81" customHeight="1" thickBot="1">
      <c r="A3" s="371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3"/>
    </row>
    <row r="4" spans="1:19" ht="23.25" customHeight="1" thickBot="1">
      <c r="A4" s="395" t="s">
        <v>179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7"/>
    </row>
    <row r="5" spans="1:19" ht="16.5" customHeight="1" thickBot="1">
      <c r="A5" s="398" t="s">
        <v>180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400"/>
      <c r="N5" s="401" t="s">
        <v>154</v>
      </c>
      <c r="O5" s="402"/>
      <c r="P5" s="402"/>
      <c r="Q5" s="402"/>
      <c r="R5" s="402"/>
      <c r="S5" s="403"/>
    </row>
    <row r="6" spans="1:19" ht="96" thickBot="1">
      <c r="A6" s="70" t="s">
        <v>161</v>
      </c>
      <c r="B6" s="71" t="s">
        <v>135</v>
      </c>
      <c r="C6" s="71" t="s">
        <v>181</v>
      </c>
      <c r="D6" s="72" t="s">
        <v>159</v>
      </c>
      <c r="E6" s="72" t="s">
        <v>157</v>
      </c>
      <c r="F6" s="73" t="s">
        <v>182</v>
      </c>
      <c r="G6" s="74" t="s">
        <v>183</v>
      </c>
      <c r="H6" s="75" t="s">
        <v>184</v>
      </c>
      <c r="I6" s="76" t="s">
        <v>185</v>
      </c>
      <c r="J6" s="75" t="s">
        <v>186</v>
      </c>
      <c r="K6" s="76" t="s">
        <v>187</v>
      </c>
      <c r="L6" s="77" t="s">
        <v>188</v>
      </c>
      <c r="M6" s="78" t="s">
        <v>189</v>
      </c>
      <c r="N6" s="79" t="s">
        <v>190</v>
      </c>
      <c r="O6" s="80" t="s">
        <v>191</v>
      </c>
      <c r="P6" s="80" t="s">
        <v>192</v>
      </c>
      <c r="Q6" s="80" t="s">
        <v>193</v>
      </c>
      <c r="R6" s="80" t="s">
        <v>194</v>
      </c>
      <c r="S6" s="81" t="s">
        <v>195</v>
      </c>
    </row>
    <row r="7" spans="1:19" ht="15" customHeight="1">
      <c r="A7" s="374" t="s">
        <v>59</v>
      </c>
      <c r="B7" s="82" t="s">
        <v>162</v>
      </c>
      <c r="C7" s="83">
        <v>161</v>
      </c>
      <c r="D7" s="84" t="s">
        <v>196</v>
      </c>
      <c r="E7" s="85" t="s">
        <v>197</v>
      </c>
      <c r="F7" s="86" t="s">
        <v>198</v>
      </c>
      <c r="G7" s="87">
        <v>20</v>
      </c>
      <c r="H7" s="88">
        <v>20</v>
      </c>
      <c r="I7" s="89">
        <v>20</v>
      </c>
      <c r="J7" s="88">
        <v>20</v>
      </c>
      <c r="K7" s="89">
        <v>20</v>
      </c>
      <c r="L7" s="90"/>
      <c r="M7" s="91">
        <f>SUM(G7:L7)</f>
        <v>100</v>
      </c>
      <c r="N7" s="92">
        <f>COUNTIF($G7:$L7,"20")</f>
        <v>5</v>
      </c>
      <c r="O7" s="93">
        <f>COUNTIF($G7:$L7,"17")</f>
        <v>0</v>
      </c>
      <c r="P7" s="93">
        <f>COUNTIF($G7:$L7,"15")</f>
        <v>0</v>
      </c>
      <c r="Q7" s="93">
        <f>COUNTIF($G7:$L7,"13")</f>
        <v>0</v>
      </c>
      <c r="R7" s="93">
        <f>COUNTIF($G7:$L7,"11")</f>
        <v>0</v>
      </c>
      <c r="S7" s="94">
        <f>COUNTIF($G7:$L7,"10")</f>
        <v>0</v>
      </c>
    </row>
    <row r="8" spans="1:19" ht="15.75" thickBot="1">
      <c r="A8" s="375"/>
      <c r="B8" s="95" t="s">
        <v>163</v>
      </c>
      <c r="C8" s="96">
        <v>162</v>
      </c>
      <c r="D8" s="97" t="s">
        <v>199</v>
      </c>
      <c r="E8" s="98" t="s">
        <v>200</v>
      </c>
      <c r="F8" s="99" t="s">
        <v>8</v>
      </c>
      <c r="G8" s="100">
        <v>17</v>
      </c>
      <c r="H8" s="101">
        <v>17</v>
      </c>
      <c r="I8" s="98">
        <v>17</v>
      </c>
      <c r="J8" s="101">
        <v>17</v>
      </c>
      <c r="K8" s="98">
        <v>17</v>
      </c>
      <c r="L8" s="102"/>
      <c r="M8" s="103">
        <f>SUM(G8:L8)</f>
        <v>85</v>
      </c>
      <c r="N8" s="104">
        <f>COUNTIF($G8:$L8,"20")</f>
        <v>0</v>
      </c>
      <c r="O8" s="105">
        <f>COUNTIF($G8:$L8,"17")</f>
        <v>5</v>
      </c>
      <c r="P8" s="105">
        <f>COUNTIF($G8:$L8,"15")</f>
        <v>0</v>
      </c>
      <c r="Q8" s="105">
        <f>COUNTIF($G8:$L8,"13")</f>
        <v>0</v>
      </c>
      <c r="R8" s="105">
        <f>COUNTIF($G8:$L8,"11")</f>
        <v>0</v>
      </c>
      <c r="S8" s="106">
        <f>COUNTIF($G8:$L8,"10")</f>
        <v>0</v>
      </c>
    </row>
    <row r="9" spans="1:19" ht="15" customHeight="1">
      <c r="A9" s="376" t="s">
        <v>54</v>
      </c>
      <c r="B9" s="107" t="s">
        <v>162</v>
      </c>
      <c r="C9" s="108">
        <v>126</v>
      </c>
      <c r="D9" s="109" t="s">
        <v>201</v>
      </c>
      <c r="E9" s="89" t="s">
        <v>202</v>
      </c>
      <c r="F9" s="110" t="s">
        <v>67</v>
      </c>
      <c r="G9" s="87" t="s">
        <v>125</v>
      </c>
      <c r="H9" s="88">
        <v>20</v>
      </c>
      <c r="I9" s="89">
        <v>20</v>
      </c>
      <c r="J9" s="88">
        <v>20</v>
      </c>
      <c r="K9" s="89">
        <v>17</v>
      </c>
      <c r="L9" s="90"/>
      <c r="M9" s="91">
        <f aca="true" t="shared" si="0" ref="M9:M56">SUM(G9:L9)</f>
        <v>77</v>
      </c>
      <c r="N9" s="142">
        <f aca="true" t="shared" si="1" ref="N9:N56">COUNTIF($G9:$L9,"20")</f>
        <v>3</v>
      </c>
      <c r="O9" s="143">
        <f aca="true" t="shared" si="2" ref="O9:O56">COUNTIF($G9:$L9,"17")</f>
        <v>1</v>
      </c>
      <c r="P9" s="143">
        <f aca="true" t="shared" si="3" ref="P9:P56">COUNTIF($G9:$L9,"15")</f>
        <v>0</v>
      </c>
      <c r="Q9" s="143">
        <f aca="true" t="shared" si="4" ref="Q9:Q56">COUNTIF($G9:$L9,"13")</f>
        <v>0</v>
      </c>
      <c r="R9" s="143">
        <f aca="true" t="shared" si="5" ref="R9:R56">COUNTIF($G9:$L9,"11")</f>
        <v>0</v>
      </c>
      <c r="S9" s="144">
        <f aca="true" t="shared" si="6" ref="S9:S56">COUNTIF($G9:$L9,"10")</f>
        <v>0</v>
      </c>
    </row>
    <row r="10" spans="1:19" ht="15" customHeight="1">
      <c r="A10" s="377"/>
      <c r="B10" s="111" t="s">
        <v>163</v>
      </c>
      <c r="C10" s="112">
        <v>127</v>
      </c>
      <c r="D10" s="113" t="s">
        <v>205</v>
      </c>
      <c r="E10" s="114" t="s">
        <v>202</v>
      </c>
      <c r="F10" s="115" t="s">
        <v>67</v>
      </c>
      <c r="G10" s="116">
        <v>11</v>
      </c>
      <c r="H10" s="117">
        <v>17</v>
      </c>
      <c r="I10" s="114">
        <v>13</v>
      </c>
      <c r="J10" s="117">
        <v>15</v>
      </c>
      <c r="K10" s="114">
        <v>20</v>
      </c>
      <c r="L10" s="118"/>
      <c r="M10" s="119">
        <f t="shared" si="0"/>
        <v>76</v>
      </c>
      <c r="N10" s="145">
        <f t="shared" si="1"/>
        <v>1</v>
      </c>
      <c r="O10" s="146">
        <f t="shared" si="2"/>
        <v>1</v>
      </c>
      <c r="P10" s="146">
        <f t="shared" si="3"/>
        <v>1</v>
      </c>
      <c r="Q10" s="146">
        <f t="shared" si="4"/>
        <v>1</v>
      </c>
      <c r="R10" s="146">
        <f t="shared" si="5"/>
        <v>1</v>
      </c>
      <c r="S10" s="147">
        <f t="shared" si="6"/>
        <v>0</v>
      </c>
    </row>
    <row r="11" spans="1:19" ht="15">
      <c r="A11" s="377"/>
      <c r="B11" s="111" t="s">
        <v>164</v>
      </c>
      <c r="C11" s="112">
        <v>130</v>
      </c>
      <c r="D11" s="113" t="s">
        <v>204</v>
      </c>
      <c r="E11" s="114" t="s">
        <v>197</v>
      </c>
      <c r="F11" s="115" t="s">
        <v>8</v>
      </c>
      <c r="G11" s="116">
        <v>20</v>
      </c>
      <c r="H11" s="117">
        <v>11</v>
      </c>
      <c r="I11" s="114">
        <v>11</v>
      </c>
      <c r="J11" s="117">
        <v>17</v>
      </c>
      <c r="K11" s="114">
        <v>15</v>
      </c>
      <c r="L11" s="118"/>
      <c r="M11" s="119">
        <f t="shared" si="0"/>
        <v>74</v>
      </c>
      <c r="N11" s="145">
        <f t="shared" si="1"/>
        <v>1</v>
      </c>
      <c r="O11" s="146">
        <f t="shared" si="2"/>
        <v>1</v>
      </c>
      <c r="P11" s="146">
        <f t="shared" si="3"/>
        <v>1</v>
      </c>
      <c r="Q11" s="146">
        <f t="shared" si="4"/>
        <v>0</v>
      </c>
      <c r="R11" s="146">
        <f t="shared" si="5"/>
        <v>2</v>
      </c>
      <c r="S11" s="147">
        <f t="shared" si="6"/>
        <v>0</v>
      </c>
    </row>
    <row r="12" spans="1:19" ht="15">
      <c r="A12" s="377"/>
      <c r="B12" s="111" t="s">
        <v>165</v>
      </c>
      <c r="C12" s="112">
        <v>122</v>
      </c>
      <c r="D12" s="113" t="s">
        <v>203</v>
      </c>
      <c r="E12" s="114" t="s">
        <v>202</v>
      </c>
      <c r="F12" s="115" t="s">
        <v>67</v>
      </c>
      <c r="G12" s="116">
        <v>17</v>
      </c>
      <c r="H12" s="117">
        <v>15</v>
      </c>
      <c r="I12" s="114">
        <v>17</v>
      </c>
      <c r="J12" s="117">
        <v>11</v>
      </c>
      <c r="K12" s="114">
        <v>11</v>
      </c>
      <c r="L12" s="118"/>
      <c r="M12" s="119">
        <f t="shared" si="0"/>
        <v>71</v>
      </c>
      <c r="N12" s="145">
        <f t="shared" si="1"/>
        <v>0</v>
      </c>
      <c r="O12" s="146">
        <f t="shared" si="2"/>
        <v>2</v>
      </c>
      <c r="P12" s="146">
        <f t="shared" si="3"/>
        <v>1</v>
      </c>
      <c r="Q12" s="146">
        <f t="shared" si="4"/>
        <v>0</v>
      </c>
      <c r="R12" s="146">
        <f t="shared" si="5"/>
        <v>2</v>
      </c>
      <c r="S12" s="147">
        <f t="shared" si="6"/>
        <v>0</v>
      </c>
    </row>
    <row r="13" spans="1:19" ht="15">
      <c r="A13" s="377"/>
      <c r="B13" s="111" t="s">
        <v>166</v>
      </c>
      <c r="C13" s="112">
        <v>124</v>
      </c>
      <c r="D13" s="113" t="s">
        <v>207</v>
      </c>
      <c r="E13" s="114" t="s">
        <v>202</v>
      </c>
      <c r="F13" s="115" t="s">
        <v>67</v>
      </c>
      <c r="G13" s="116">
        <v>10</v>
      </c>
      <c r="H13" s="117">
        <v>9</v>
      </c>
      <c r="I13" s="114">
        <v>15</v>
      </c>
      <c r="J13" s="117">
        <v>9</v>
      </c>
      <c r="K13" s="114">
        <v>10</v>
      </c>
      <c r="L13" s="118"/>
      <c r="M13" s="119">
        <f t="shared" si="0"/>
        <v>53</v>
      </c>
      <c r="N13" s="145">
        <f t="shared" si="1"/>
        <v>0</v>
      </c>
      <c r="O13" s="146">
        <f t="shared" si="2"/>
        <v>0</v>
      </c>
      <c r="P13" s="146">
        <f t="shared" si="3"/>
        <v>1</v>
      </c>
      <c r="Q13" s="146">
        <f t="shared" si="4"/>
        <v>0</v>
      </c>
      <c r="R13" s="146">
        <f t="shared" si="5"/>
        <v>0</v>
      </c>
      <c r="S13" s="147">
        <f t="shared" si="6"/>
        <v>2</v>
      </c>
    </row>
    <row r="14" spans="1:19" ht="15">
      <c r="A14" s="377"/>
      <c r="B14" s="111" t="s">
        <v>167</v>
      </c>
      <c r="C14" s="112">
        <v>121</v>
      </c>
      <c r="D14" s="113" t="s">
        <v>206</v>
      </c>
      <c r="E14" s="114" t="s">
        <v>202</v>
      </c>
      <c r="F14" s="115" t="s">
        <v>26</v>
      </c>
      <c r="G14" s="116">
        <v>13</v>
      </c>
      <c r="H14" s="117">
        <v>13</v>
      </c>
      <c r="I14" s="114">
        <v>9</v>
      </c>
      <c r="J14" s="117">
        <v>13</v>
      </c>
      <c r="K14" s="114"/>
      <c r="L14" s="118"/>
      <c r="M14" s="119">
        <f t="shared" si="0"/>
        <v>48</v>
      </c>
      <c r="N14" s="145">
        <f t="shared" si="1"/>
        <v>0</v>
      </c>
      <c r="O14" s="146">
        <f t="shared" si="2"/>
        <v>0</v>
      </c>
      <c r="P14" s="146">
        <f t="shared" si="3"/>
        <v>0</v>
      </c>
      <c r="Q14" s="146">
        <f t="shared" si="4"/>
        <v>3</v>
      </c>
      <c r="R14" s="146">
        <f t="shared" si="5"/>
        <v>0</v>
      </c>
      <c r="S14" s="147">
        <f t="shared" si="6"/>
        <v>0</v>
      </c>
    </row>
    <row r="15" spans="1:19" ht="15">
      <c r="A15" s="377"/>
      <c r="B15" s="111" t="s">
        <v>168</v>
      </c>
      <c r="C15" s="112">
        <v>134</v>
      </c>
      <c r="D15" s="113" t="s">
        <v>208</v>
      </c>
      <c r="E15" s="114" t="s">
        <v>197</v>
      </c>
      <c r="F15" s="115" t="s">
        <v>8</v>
      </c>
      <c r="G15" s="116">
        <v>9</v>
      </c>
      <c r="H15" s="117"/>
      <c r="I15" s="114">
        <v>10</v>
      </c>
      <c r="J15" s="117">
        <v>10</v>
      </c>
      <c r="K15" s="114"/>
      <c r="L15" s="118"/>
      <c r="M15" s="119">
        <f t="shared" si="0"/>
        <v>29</v>
      </c>
      <c r="N15" s="145">
        <f t="shared" si="1"/>
        <v>0</v>
      </c>
      <c r="O15" s="146">
        <f t="shared" si="2"/>
        <v>0</v>
      </c>
      <c r="P15" s="146">
        <f t="shared" si="3"/>
        <v>0</v>
      </c>
      <c r="Q15" s="146">
        <f t="shared" si="4"/>
        <v>0</v>
      </c>
      <c r="R15" s="146">
        <f t="shared" si="5"/>
        <v>0</v>
      </c>
      <c r="S15" s="147">
        <f t="shared" si="6"/>
        <v>2</v>
      </c>
    </row>
    <row r="16" spans="1:19" ht="15">
      <c r="A16" s="377"/>
      <c r="B16" s="111" t="s">
        <v>169</v>
      </c>
      <c r="C16" s="112">
        <v>125</v>
      </c>
      <c r="D16" s="113" t="s">
        <v>209</v>
      </c>
      <c r="E16" s="114" t="s">
        <v>202</v>
      </c>
      <c r="F16" s="115" t="s">
        <v>72</v>
      </c>
      <c r="G16" s="116">
        <v>15</v>
      </c>
      <c r="H16" s="117">
        <v>10</v>
      </c>
      <c r="I16" s="114"/>
      <c r="J16" s="117"/>
      <c r="K16" s="114"/>
      <c r="L16" s="118"/>
      <c r="M16" s="119">
        <f t="shared" si="0"/>
        <v>25</v>
      </c>
      <c r="N16" s="145">
        <f t="shared" si="1"/>
        <v>0</v>
      </c>
      <c r="O16" s="146">
        <f t="shared" si="2"/>
        <v>0</v>
      </c>
      <c r="P16" s="146">
        <f t="shared" si="3"/>
        <v>1</v>
      </c>
      <c r="Q16" s="146">
        <f t="shared" si="4"/>
        <v>0</v>
      </c>
      <c r="R16" s="146">
        <f t="shared" si="5"/>
        <v>0</v>
      </c>
      <c r="S16" s="147">
        <f t="shared" si="6"/>
        <v>1</v>
      </c>
    </row>
    <row r="17" spans="1:19" ht="15.75" thickBot="1">
      <c r="A17" s="378"/>
      <c r="B17" s="95" t="s">
        <v>170</v>
      </c>
      <c r="C17" s="96">
        <v>131</v>
      </c>
      <c r="D17" s="97" t="s">
        <v>255</v>
      </c>
      <c r="E17" s="98" t="s">
        <v>197</v>
      </c>
      <c r="F17" s="99" t="s">
        <v>8</v>
      </c>
      <c r="G17" s="100"/>
      <c r="H17" s="101"/>
      <c r="I17" s="98"/>
      <c r="J17" s="101"/>
      <c r="K17" s="98">
        <v>13</v>
      </c>
      <c r="L17" s="102"/>
      <c r="M17" s="103">
        <f t="shared" si="0"/>
        <v>13</v>
      </c>
      <c r="N17" s="148">
        <f t="shared" si="1"/>
        <v>0</v>
      </c>
      <c r="O17" s="149">
        <f t="shared" si="2"/>
        <v>0</v>
      </c>
      <c r="P17" s="149">
        <f t="shared" si="3"/>
        <v>0</v>
      </c>
      <c r="Q17" s="149">
        <f t="shared" si="4"/>
        <v>1</v>
      </c>
      <c r="R17" s="149">
        <f t="shared" si="5"/>
        <v>0</v>
      </c>
      <c r="S17" s="150">
        <f t="shared" si="6"/>
        <v>0</v>
      </c>
    </row>
    <row r="18" spans="1:19" ht="15">
      <c r="A18" s="379" t="s">
        <v>0</v>
      </c>
      <c r="B18" s="82" t="s">
        <v>162</v>
      </c>
      <c r="C18" s="83">
        <v>85</v>
      </c>
      <c r="D18" s="84" t="s">
        <v>210</v>
      </c>
      <c r="E18" s="85" t="s">
        <v>211</v>
      </c>
      <c r="F18" s="86" t="s">
        <v>2</v>
      </c>
      <c r="G18" s="136">
        <v>20</v>
      </c>
      <c r="H18" s="137">
        <v>20</v>
      </c>
      <c r="I18" s="85">
        <v>11</v>
      </c>
      <c r="J18" s="137">
        <v>20</v>
      </c>
      <c r="K18" s="85">
        <v>20</v>
      </c>
      <c r="L18" s="138"/>
      <c r="M18" s="91">
        <f t="shared" si="0"/>
        <v>91</v>
      </c>
      <c r="N18" s="151">
        <f t="shared" si="1"/>
        <v>4</v>
      </c>
      <c r="O18" s="152">
        <f t="shared" si="2"/>
        <v>0</v>
      </c>
      <c r="P18" s="152">
        <f t="shared" si="3"/>
        <v>0</v>
      </c>
      <c r="Q18" s="152">
        <f t="shared" si="4"/>
        <v>0</v>
      </c>
      <c r="R18" s="152">
        <f t="shared" si="5"/>
        <v>1</v>
      </c>
      <c r="S18" s="153">
        <f t="shared" si="6"/>
        <v>0</v>
      </c>
    </row>
    <row r="19" spans="1:19" ht="15">
      <c r="A19" s="380"/>
      <c r="B19" s="111" t="s">
        <v>163</v>
      </c>
      <c r="C19" s="112">
        <v>89</v>
      </c>
      <c r="D19" s="113" t="s">
        <v>212</v>
      </c>
      <c r="E19" s="114" t="s">
        <v>213</v>
      </c>
      <c r="F19" s="115" t="s">
        <v>67</v>
      </c>
      <c r="G19" s="116">
        <v>17</v>
      </c>
      <c r="H19" s="117">
        <v>15</v>
      </c>
      <c r="I19" s="114">
        <v>17</v>
      </c>
      <c r="J19" s="117">
        <v>17</v>
      </c>
      <c r="K19" s="114">
        <v>15</v>
      </c>
      <c r="L19" s="118"/>
      <c r="M19" s="119">
        <f t="shared" si="0"/>
        <v>81</v>
      </c>
      <c r="N19" s="145">
        <f t="shared" si="1"/>
        <v>0</v>
      </c>
      <c r="O19" s="146">
        <f t="shared" si="2"/>
        <v>3</v>
      </c>
      <c r="P19" s="146">
        <f t="shared" si="3"/>
        <v>2</v>
      </c>
      <c r="Q19" s="146">
        <f t="shared" si="4"/>
        <v>0</v>
      </c>
      <c r="R19" s="146">
        <f t="shared" si="5"/>
        <v>0</v>
      </c>
      <c r="S19" s="147">
        <f t="shared" si="6"/>
        <v>0</v>
      </c>
    </row>
    <row r="20" spans="1:19" ht="15">
      <c r="A20" s="380"/>
      <c r="B20" s="111" t="s">
        <v>164</v>
      </c>
      <c r="C20" s="112">
        <v>95</v>
      </c>
      <c r="D20" s="113" t="s">
        <v>214</v>
      </c>
      <c r="E20" s="114" t="s">
        <v>202</v>
      </c>
      <c r="F20" s="115" t="s">
        <v>17</v>
      </c>
      <c r="G20" s="116">
        <v>10</v>
      </c>
      <c r="H20" s="117">
        <v>17</v>
      </c>
      <c r="I20" s="114">
        <v>15</v>
      </c>
      <c r="J20" s="117">
        <v>15</v>
      </c>
      <c r="K20" s="114">
        <v>17</v>
      </c>
      <c r="L20" s="118"/>
      <c r="M20" s="119">
        <f t="shared" si="0"/>
        <v>74</v>
      </c>
      <c r="N20" s="145">
        <f t="shared" si="1"/>
        <v>0</v>
      </c>
      <c r="O20" s="146">
        <f t="shared" si="2"/>
        <v>2</v>
      </c>
      <c r="P20" s="146">
        <f t="shared" si="3"/>
        <v>2</v>
      </c>
      <c r="Q20" s="146">
        <f t="shared" si="4"/>
        <v>0</v>
      </c>
      <c r="R20" s="146">
        <f t="shared" si="5"/>
        <v>0</v>
      </c>
      <c r="S20" s="147">
        <f t="shared" si="6"/>
        <v>1</v>
      </c>
    </row>
    <row r="21" spans="1:19" ht="15">
      <c r="A21" s="380"/>
      <c r="B21" s="111" t="s">
        <v>165</v>
      </c>
      <c r="C21" s="112">
        <v>90</v>
      </c>
      <c r="D21" s="113" t="s">
        <v>215</v>
      </c>
      <c r="E21" s="114" t="s">
        <v>202</v>
      </c>
      <c r="F21" s="115" t="s">
        <v>67</v>
      </c>
      <c r="G21" s="116">
        <v>15</v>
      </c>
      <c r="H21" s="117">
        <v>10</v>
      </c>
      <c r="I21" s="114">
        <v>20</v>
      </c>
      <c r="J21" s="117">
        <v>6</v>
      </c>
      <c r="K21" s="114">
        <v>9</v>
      </c>
      <c r="L21" s="118"/>
      <c r="M21" s="119">
        <f t="shared" si="0"/>
        <v>60</v>
      </c>
      <c r="N21" s="145">
        <f t="shared" si="1"/>
        <v>1</v>
      </c>
      <c r="O21" s="146">
        <f t="shared" si="2"/>
        <v>0</v>
      </c>
      <c r="P21" s="146">
        <f t="shared" si="3"/>
        <v>1</v>
      </c>
      <c r="Q21" s="146">
        <f t="shared" si="4"/>
        <v>0</v>
      </c>
      <c r="R21" s="146">
        <f t="shared" si="5"/>
        <v>0</v>
      </c>
      <c r="S21" s="147">
        <f t="shared" si="6"/>
        <v>1</v>
      </c>
    </row>
    <row r="22" spans="1:19" ht="15">
      <c r="A22" s="380"/>
      <c r="B22" s="111" t="s">
        <v>166</v>
      </c>
      <c r="C22" s="112">
        <v>96</v>
      </c>
      <c r="D22" s="113" t="s">
        <v>217</v>
      </c>
      <c r="E22" s="114" t="s">
        <v>200</v>
      </c>
      <c r="F22" s="115" t="s">
        <v>2</v>
      </c>
      <c r="G22" s="116">
        <v>9</v>
      </c>
      <c r="H22" s="117">
        <v>7</v>
      </c>
      <c r="I22" s="114">
        <v>13</v>
      </c>
      <c r="J22" s="117">
        <v>9</v>
      </c>
      <c r="K22" s="114">
        <v>13</v>
      </c>
      <c r="L22" s="118"/>
      <c r="M22" s="119">
        <f t="shared" si="0"/>
        <v>51</v>
      </c>
      <c r="N22" s="145">
        <f t="shared" si="1"/>
        <v>0</v>
      </c>
      <c r="O22" s="146">
        <f t="shared" si="2"/>
        <v>0</v>
      </c>
      <c r="P22" s="146">
        <f t="shared" si="3"/>
        <v>0</v>
      </c>
      <c r="Q22" s="158">
        <f t="shared" si="4"/>
        <v>2</v>
      </c>
      <c r="R22" s="146">
        <f t="shared" si="5"/>
        <v>0</v>
      </c>
      <c r="S22" s="147">
        <f t="shared" si="6"/>
        <v>0</v>
      </c>
    </row>
    <row r="23" spans="1:19" ht="15">
      <c r="A23" s="380"/>
      <c r="B23" s="111" t="s">
        <v>167</v>
      </c>
      <c r="C23" s="112">
        <v>86</v>
      </c>
      <c r="D23" s="113" t="s">
        <v>216</v>
      </c>
      <c r="E23" s="114" t="s">
        <v>202</v>
      </c>
      <c r="F23" s="115" t="s">
        <v>22</v>
      </c>
      <c r="G23" s="116">
        <v>13</v>
      </c>
      <c r="H23" s="117">
        <v>11</v>
      </c>
      <c r="I23" s="114">
        <v>9</v>
      </c>
      <c r="J23" s="117">
        <v>10</v>
      </c>
      <c r="K23" s="114">
        <v>8</v>
      </c>
      <c r="L23" s="118"/>
      <c r="M23" s="119">
        <f t="shared" si="0"/>
        <v>51</v>
      </c>
      <c r="N23" s="145">
        <f t="shared" si="1"/>
        <v>0</v>
      </c>
      <c r="O23" s="146">
        <f t="shared" si="2"/>
        <v>0</v>
      </c>
      <c r="P23" s="146">
        <f t="shared" si="3"/>
        <v>0</v>
      </c>
      <c r="Q23" s="158">
        <f t="shared" si="4"/>
        <v>1</v>
      </c>
      <c r="R23" s="146">
        <f t="shared" si="5"/>
        <v>1</v>
      </c>
      <c r="S23" s="147">
        <f t="shared" si="6"/>
        <v>1</v>
      </c>
    </row>
    <row r="24" spans="1:19" ht="15">
      <c r="A24" s="380"/>
      <c r="B24" s="111" t="s">
        <v>168</v>
      </c>
      <c r="C24" s="112">
        <v>100</v>
      </c>
      <c r="D24" s="113" t="s">
        <v>218</v>
      </c>
      <c r="E24" s="114" t="s">
        <v>219</v>
      </c>
      <c r="F24" s="115" t="s">
        <v>2</v>
      </c>
      <c r="G24" s="116">
        <v>11</v>
      </c>
      <c r="H24" s="117"/>
      <c r="I24" s="114">
        <v>10</v>
      </c>
      <c r="J24" s="117">
        <v>13</v>
      </c>
      <c r="K24" s="114">
        <v>10</v>
      </c>
      <c r="L24" s="118"/>
      <c r="M24" s="119">
        <f t="shared" si="0"/>
        <v>44</v>
      </c>
      <c r="N24" s="145">
        <f t="shared" si="1"/>
        <v>0</v>
      </c>
      <c r="O24" s="146">
        <f t="shared" si="2"/>
        <v>0</v>
      </c>
      <c r="P24" s="146">
        <f t="shared" si="3"/>
        <v>0</v>
      </c>
      <c r="Q24" s="146">
        <f t="shared" si="4"/>
        <v>1</v>
      </c>
      <c r="R24" s="146">
        <f t="shared" si="5"/>
        <v>1</v>
      </c>
      <c r="S24" s="147">
        <f t="shared" si="6"/>
        <v>2</v>
      </c>
    </row>
    <row r="25" spans="1:19" ht="15">
      <c r="A25" s="380"/>
      <c r="B25" s="111" t="s">
        <v>169</v>
      </c>
      <c r="C25" s="112">
        <v>97</v>
      </c>
      <c r="D25" s="113" t="s">
        <v>224</v>
      </c>
      <c r="E25" s="114" t="s">
        <v>197</v>
      </c>
      <c r="F25" s="115" t="s">
        <v>8</v>
      </c>
      <c r="G25" s="116"/>
      <c r="H25" s="117">
        <v>9</v>
      </c>
      <c r="I25" s="114"/>
      <c r="J25" s="117"/>
      <c r="K25" s="114">
        <v>11</v>
      </c>
      <c r="L25" s="118"/>
      <c r="M25" s="119">
        <f t="shared" si="0"/>
        <v>20</v>
      </c>
      <c r="N25" s="145">
        <f t="shared" si="1"/>
        <v>0</v>
      </c>
      <c r="O25" s="146">
        <f t="shared" si="2"/>
        <v>0</v>
      </c>
      <c r="P25" s="146">
        <f t="shared" si="3"/>
        <v>0</v>
      </c>
      <c r="Q25" s="146">
        <f t="shared" si="4"/>
        <v>0</v>
      </c>
      <c r="R25" s="146">
        <f t="shared" si="5"/>
        <v>1</v>
      </c>
      <c r="S25" s="147">
        <f t="shared" si="6"/>
        <v>0</v>
      </c>
    </row>
    <row r="26" spans="1:19" ht="15">
      <c r="A26" s="380"/>
      <c r="B26" s="111" t="s">
        <v>170</v>
      </c>
      <c r="C26" s="112">
        <v>94</v>
      </c>
      <c r="D26" s="113" t="s">
        <v>220</v>
      </c>
      <c r="E26" s="114" t="s">
        <v>197</v>
      </c>
      <c r="F26" s="115" t="s">
        <v>22</v>
      </c>
      <c r="G26" s="116"/>
      <c r="H26" s="117">
        <v>6</v>
      </c>
      <c r="I26" s="114">
        <v>8</v>
      </c>
      <c r="J26" s="117">
        <v>5</v>
      </c>
      <c r="K26" s="114"/>
      <c r="L26" s="118"/>
      <c r="M26" s="119">
        <f t="shared" si="0"/>
        <v>19</v>
      </c>
      <c r="N26" s="145">
        <f t="shared" si="1"/>
        <v>0</v>
      </c>
      <c r="O26" s="146">
        <f t="shared" si="2"/>
        <v>0</v>
      </c>
      <c r="P26" s="146">
        <f t="shared" si="3"/>
        <v>0</v>
      </c>
      <c r="Q26" s="146">
        <f t="shared" si="4"/>
        <v>0</v>
      </c>
      <c r="R26" s="146">
        <f t="shared" si="5"/>
        <v>0</v>
      </c>
      <c r="S26" s="147">
        <f t="shared" si="6"/>
        <v>0</v>
      </c>
    </row>
    <row r="27" spans="1:19" ht="15">
      <c r="A27" s="380"/>
      <c r="B27" s="111" t="s">
        <v>171</v>
      </c>
      <c r="C27" s="112">
        <v>109</v>
      </c>
      <c r="D27" s="113" t="s">
        <v>225</v>
      </c>
      <c r="E27" s="114" t="s">
        <v>200</v>
      </c>
      <c r="F27" s="115" t="s">
        <v>2</v>
      </c>
      <c r="G27" s="116"/>
      <c r="H27" s="117"/>
      <c r="I27" s="114"/>
      <c r="J27" s="117">
        <v>8</v>
      </c>
      <c r="K27" s="114">
        <v>7</v>
      </c>
      <c r="L27" s="118"/>
      <c r="M27" s="119">
        <f t="shared" si="0"/>
        <v>15</v>
      </c>
      <c r="N27" s="145">
        <f t="shared" si="1"/>
        <v>0</v>
      </c>
      <c r="O27" s="146">
        <f t="shared" si="2"/>
        <v>0</v>
      </c>
      <c r="P27" s="146">
        <f t="shared" si="3"/>
        <v>0</v>
      </c>
      <c r="Q27" s="146">
        <f t="shared" si="4"/>
        <v>0</v>
      </c>
      <c r="R27" s="146">
        <f t="shared" si="5"/>
        <v>0</v>
      </c>
      <c r="S27" s="147">
        <f t="shared" si="6"/>
        <v>0</v>
      </c>
    </row>
    <row r="28" spans="1:19" ht="15">
      <c r="A28" s="380"/>
      <c r="B28" s="111" t="s">
        <v>172</v>
      </c>
      <c r="C28" s="112">
        <v>93</v>
      </c>
      <c r="D28" s="113" t="s">
        <v>221</v>
      </c>
      <c r="E28" s="114"/>
      <c r="F28" s="115" t="s">
        <v>22</v>
      </c>
      <c r="G28" s="116"/>
      <c r="H28" s="117">
        <v>13</v>
      </c>
      <c r="I28" s="114"/>
      <c r="J28" s="117"/>
      <c r="K28" s="114"/>
      <c r="L28" s="118"/>
      <c r="M28" s="119">
        <f t="shared" si="0"/>
        <v>13</v>
      </c>
      <c r="N28" s="145">
        <f t="shared" si="1"/>
        <v>0</v>
      </c>
      <c r="O28" s="146">
        <f t="shared" si="2"/>
        <v>0</v>
      </c>
      <c r="P28" s="146">
        <f t="shared" si="3"/>
        <v>0</v>
      </c>
      <c r="Q28" s="159">
        <f t="shared" si="4"/>
        <v>1</v>
      </c>
      <c r="R28" s="146">
        <f t="shared" si="5"/>
        <v>0</v>
      </c>
      <c r="S28" s="147">
        <f t="shared" si="6"/>
        <v>0</v>
      </c>
    </row>
    <row r="29" spans="1:19" ht="15">
      <c r="A29" s="380"/>
      <c r="B29" s="111" t="s">
        <v>173</v>
      </c>
      <c r="C29" s="112">
        <v>91</v>
      </c>
      <c r="D29" s="113" t="s">
        <v>222</v>
      </c>
      <c r="E29" s="114" t="s">
        <v>202</v>
      </c>
      <c r="F29" s="115" t="s">
        <v>26</v>
      </c>
      <c r="G29" s="116">
        <v>8</v>
      </c>
      <c r="H29" s="117">
        <v>5</v>
      </c>
      <c r="I29" s="114"/>
      <c r="J29" s="117"/>
      <c r="K29" s="114"/>
      <c r="L29" s="118"/>
      <c r="M29" s="119">
        <f t="shared" si="0"/>
        <v>13</v>
      </c>
      <c r="N29" s="145">
        <f t="shared" si="1"/>
        <v>0</v>
      </c>
      <c r="O29" s="146">
        <f t="shared" si="2"/>
        <v>0</v>
      </c>
      <c r="P29" s="146">
        <f t="shared" si="3"/>
        <v>0</v>
      </c>
      <c r="Q29" s="159">
        <f t="shared" si="4"/>
        <v>0</v>
      </c>
      <c r="R29" s="146">
        <f t="shared" si="5"/>
        <v>0</v>
      </c>
      <c r="S29" s="147">
        <f t="shared" si="6"/>
        <v>0</v>
      </c>
    </row>
    <row r="30" spans="1:19" ht="15">
      <c r="A30" s="380"/>
      <c r="B30" s="111" t="s">
        <v>174</v>
      </c>
      <c r="C30" s="112">
        <v>98</v>
      </c>
      <c r="D30" s="113" t="s">
        <v>227</v>
      </c>
      <c r="E30" s="114" t="s">
        <v>197</v>
      </c>
      <c r="F30" s="115" t="s">
        <v>26</v>
      </c>
      <c r="G30" s="116"/>
      <c r="H30" s="117"/>
      <c r="I30" s="114"/>
      <c r="J30" s="117">
        <v>7</v>
      </c>
      <c r="K30" s="114">
        <v>6</v>
      </c>
      <c r="L30" s="118"/>
      <c r="M30" s="119">
        <f t="shared" si="0"/>
        <v>13</v>
      </c>
      <c r="N30" s="145">
        <f t="shared" si="1"/>
        <v>0</v>
      </c>
      <c r="O30" s="146">
        <f t="shared" si="2"/>
        <v>0</v>
      </c>
      <c r="P30" s="146">
        <f t="shared" si="3"/>
        <v>0</v>
      </c>
      <c r="Q30" s="146">
        <f t="shared" si="4"/>
        <v>0</v>
      </c>
      <c r="R30" s="146">
        <f t="shared" si="5"/>
        <v>0</v>
      </c>
      <c r="S30" s="147">
        <f t="shared" si="6"/>
        <v>0</v>
      </c>
    </row>
    <row r="31" spans="1:19" ht="15">
      <c r="A31" s="381"/>
      <c r="B31" s="120" t="s">
        <v>175</v>
      </c>
      <c r="C31" s="121">
        <v>108</v>
      </c>
      <c r="D31" s="122" t="s">
        <v>223</v>
      </c>
      <c r="E31" s="123" t="s">
        <v>202</v>
      </c>
      <c r="F31" s="124" t="s">
        <v>2</v>
      </c>
      <c r="G31" s="139"/>
      <c r="H31" s="140"/>
      <c r="I31" s="123"/>
      <c r="J31" s="140">
        <v>11</v>
      </c>
      <c r="K31" s="123"/>
      <c r="L31" s="141"/>
      <c r="M31" s="119">
        <f t="shared" si="0"/>
        <v>11</v>
      </c>
      <c r="N31" s="145">
        <f t="shared" si="1"/>
        <v>0</v>
      </c>
      <c r="O31" s="146">
        <f t="shared" si="2"/>
        <v>0</v>
      </c>
      <c r="P31" s="146">
        <f t="shared" si="3"/>
        <v>0</v>
      </c>
      <c r="Q31" s="146">
        <f t="shared" si="4"/>
        <v>0</v>
      </c>
      <c r="R31" s="146">
        <f t="shared" si="5"/>
        <v>1</v>
      </c>
      <c r="S31" s="147">
        <f t="shared" si="6"/>
        <v>0</v>
      </c>
    </row>
    <row r="32" spans="1:19" ht="15.75" thickBot="1">
      <c r="A32" s="382"/>
      <c r="B32" s="120" t="s">
        <v>176</v>
      </c>
      <c r="C32" s="121">
        <v>92</v>
      </c>
      <c r="D32" s="122" t="s">
        <v>226</v>
      </c>
      <c r="E32" s="123"/>
      <c r="F32" s="124" t="s">
        <v>22</v>
      </c>
      <c r="G32" s="139"/>
      <c r="H32" s="140">
        <v>8</v>
      </c>
      <c r="I32" s="123"/>
      <c r="J32" s="140"/>
      <c r="K32" s="123"/>
      <c r="L32" s="141"/>
      <c r="M32" s="103">
        <f t="shared" si="0"/>
        <v>8</v>
      </c>
      <c r="N32" s="148">
        <f t="shared" si="1"/>
        <v>0</v>
      </c>
      <c r="O32" s="149">
        <f t="shared" si="2"/>
        <v>0</v>
      </c>
      <c r="P32" s="149">
        <f t="shared" si="3"/>
        <v>0</v>
      </c>
      <c r="Q32" s="149">
        <f t="shared" si="4"/>
        <v>0</v>
      </c>
      <c r="R32" s="149">
        <f t="shared" si="5"/>
        <v>0</v>
      </c>
      <c r="S32" s="150">
        <f t="shared" si="6"/>
        <v>0</v>
      </c>
    </row>
    <row r="33" spans="1:19" ht="15">
      <c r="A33" s="383" t="s">
        <v>6</v>
      </c>
      <c r="B33" s="107" t="s">
        <v>162</v>
      </c>
      <c r="C33" s="108">
        <v>52</v>
      </c>
      <c r="D33" s="109" t="s">
        <v>228</v>
      </c>
      <c r="E33" s="125" t="s">
        <v>197</v>
      </c>
      <c r="F33" s="126" t="s">
        <v>72</v>
      </c>
      <c r="G33" s="87">
        <v>20</v>
      </c>
      <c r="H33" s="88">
        <v>20</v>
      </c>
      <c r="I33" s="89">
        <v>15</v>
      </c>
      <c r="J33" s="88">
        <v>11</v>
      </c>
      <c r="K33" s="89">
        <v>13</v>
      </c>
      <c r="L33" s="90"/>
      <c r="M33" s="91">
        <f t="shared" si="0"/>
        <v>79</v>
      </c>
      <c r="N33" s="151">
        <f t="shared" si="1"/>
        <v>2</v>
      </c>
      <c r="O33" s="152">
        <f t="shared" si="2"/>
        <v>0</v>
      </c>
      <c r="P33" s="152">
        <f t="shared" si="3"/>
        <v>1</v>
      </c>
      <c r="Q33" s="152">
        <f t="shared" si="4"/>
        <v>1</v>
      </c>
      <c r="R33" s="152">
        <f t="shared" si="5"/>
        <v>1</v>
      </c>
      <c r="S33" s="153">
        <f t="shared" si="6"/>
        <v>0</v>
      </c>
    </row>
    <row r="34" spans="1:19" ht="15">
      <c r="A34" s="384"/>
      <c r="B34" s="111" t="s">
        <v>163</v>
      </c>
      <c r="C34" s="112">
        <v>41</v>
      </c>
      <c r="D34" s="113" t="s">
        <v>229</v>
      </c>
      <c r="E34" s="127" t="s">
        <v>197</v>
      </c>
      <c r="F34" s="128" t="s">
        <v>22</v>
      </c>
      <c r="G34" s="116">
        <v>17</v>
      </c>
      <c r="H34" s="117">
        <v>10</v>
      </c>
      <c r="I34" s="114">
        <v>17</v>
      </c>
      <c r="J34" s="117">
        <v>7</v>
      </c>
      <c r="K34" s="114">
        <v>17</v>
      </c>
      <c r="L34" s="118"/>
      <c r="M34" s="119">
        <f t="shared" si="0"/>
        <v>68</v>
      </c>
      <c r="N34" s="145">
        <f t="shared" si="1"/>
        <v>0</v>
      </c>
      <c r="O34" s="146">
        <f t="shared" si="2"/>
        <v>3</v>
      </c>
      <c r="P34" s="146">
        <f t="shared" si="3"/>
        <v>0</v>
      </c>
      <c r="Q34" s="146">
        <f t="shared" si="4"/>
        <v>0</v>
      </c>
      <c r="R34" s="146">
        <f t="shared" si="5"/>
        <v>0</v>
      </c>
      <c r="S34" s="147">
        <f t="shared" si="6"/>
        <v>1</v>
      </c>
    </row>
    <row r="35" spans="1:19" ht="15">
      <c r="A35" s="384"/>
      <c r="B35" s="111" t="s">
        <v>164</v>
      </c>
      <c r="C35" s="112">
        <v>61</v>
      </c>
      <c r="D35" s="113" t="s">
        <v>231</v>
      </c>
      <c r="E35" s="127" t="s">
        <v>219</v>
      </c>
      <c r="F35" s="128" t="s">
        <v>67</v>
      </c>
      <c r="G35" s="116"/>
      <c r="H35" s="117"/>
      <c r="I35" s="114">
        <v>20</v>
      </c>
      <c r="J35" s="117">
        <v>20</v>
      </c>
      <c r="K35" s="114">
        <v>15</v>
      </c>
      <c r="L35" s="118"/>
      <c r="M35" s="119">
        <f t="shared" si="0"/>
        <v>55</v>
      </c>
      <c r="N35" s="145">
        <f t="shared" si="1"/>
        <v>2</v>
      </c>
      <c r="O35" s="146">
        <f t="shared" si="2"/>
        <v>0</v>
      </c>
      <c r="P35" s="146">
        <f t="shared" si="3"/>
        <v>1</v>
      </c>
      <c r="Q35" s="146">
        <f t="shared" si="4"/>
        <v>0</v>
      </c>
      <c r="R35" s="146">
        <f t="shared" si="5"/>
        <v>0</v>
      </c>
      <c r="S35" s="147">
        <f t="shared" si="6"/>
        <v>0</v>
      </c>
    </row>
    <row r="36" spans="1:19" ht="15">
      <c r="A36" s="384"/>
      <c r="B36" s="111" t="s">
        <v>165</v>
      </c>
      <c r="C36" s="112">
        <v>57</v>
      </c>
      <c r="D36" s="113" t="s">
        <v>235</v>
      </c>
      <c r="E36" s="127" t="s">
        <v>197</v>
      </c>
      <c r="F36" s="128" t="s">
        <v>8</v>
      </c>
      <c r="G36" s="116"/>
      <c r="H36" s="117">
        <v>15</v>
      </c>
      <c r="I36" s="114"/>
      <c r="J36" s="117">
        <v>13</v>
      </c>
      <c r="K36" s="114">
        <v>20</v>
      </c>
      <c r="L36" s="118"/>
      <c r="M36" s="119">
        <f t="shared" si="0"/>
        <v>48</v>
      </c>
      <c r="N36" s="160">
        <f t="shared" si="1"/>
        <v>1</v>
      </c>
      <c r="O36" s="146">
        <f t="shared" si="2"/>
        <v>0</v>
      </c>
      <c r="P36" s="146">
        <f t="shared" si="3"/>
        <v>1</v>
      </c>
      <c r="Q36" s="146">
        <f t="shared" si="4"/>
        <v>1</v>
      </c>
      <c r="R36" s="146">
        <f t="shared" si="5"/>
        <v>0</v>
      </c>
      <c r="S36" s="147">
        <f t="shared" si="6"/>
        <v>0</v>
      </c>
    </row>
    <row r="37" spans="1:19" ht="15">
      <c r="A37" s="384"/>
      <c r="B37" s="111" t="s">
        <v>166</v>
      </c>
      <c r="C37" s="112">
        <v>46</v>
      </c>
      <c r="D37" s="113" t="s">
        <v>230</v>
      </c>
      <c r="E37" s="127" t="s">
        <v>197</v>
      </c>
      <c r="F37" s="128" t="s">
        <v>17</v>
      </c>
      <c r="G37" s="116">
        <v>15</v>
      </c>
      <c r="H37" s="117">
        <v>7</v>
      </c>
      <c r="I37" s="114">
        <v>13</v>
      </c>
      <c r="J37" s="117">
        <v>6</v>
      </c>
      <c r="K37" s="114">
        <v>7</v>
      </c>
      <c r="L37" s="118"/>
      <c r="M37" s="119">
        <f t="shared" si="0"/>
        <v>48</v>
      </c>
      <c r="N37" s="160">
        <f t="shared" si="1"/>
        <v>0</v>
      </c>
      <c r="O37" s="146">
        <f t="shared" si="2"/>
        <v>0</v>
      </c>
      <c r="P37" s="146">
        <f t="shared" si="3"/>
        <v>1</v>
      </c>
      <c r="Q37" s="146">
        <f t="shared" si="4"/>
        <v>1</v>
      </c>
      <c r="R37" s="146">
        <f t="shared" si="5"/>
        <v>0</v>
      </c>
      <c r="S37" s="147">
        <f t="shared" si="6"/>
        <v>0</v>
      </c>
    </row>
    <row r="38" spans="1:19" ht="15">
      <c r="A38" s="385"/>
      <c r="B38" s="120" t="s">
        <v>167</v>
      </c>
      <c r="C38" s="121">
        <v>44</v>
      </c>
      <c r="D38" s="122" t="s">
        <v>232</v>
      </c>
      <c r="E38" s="129" t="s">
        <v>202</v>
      </c>
      <c r="F38" s="130" t="s">
        <v>22</v>
      </c>
      <c r="G38" s="139"/>
      <c r="H38" s="140">
        <v>13</v>
      </c>
      <c r="I38" s="123">
        <v>9</v>
      </c>
      <c r="J38" s="140">
        <v>17</v>
      </c>
      <c r="K38" s="123">
        <v>8</v>
      </c>
      <c r="L38" s="141"/>
      <c r="M38" s="119">
        <f t="shared" si="0"/>
        <v>47</v>
      </c>
      <c r="N38" s="145">
        <f t="shared" si="1"/>
        <v>0</v>
      </c>
      <c r="O38" s="158">
        <f t="shared" si="2"/>
        <v>1</v>
      </c>
      <c r="P38" s="146">
        <f t="shared" si="3"/>
        <v>0</v>
      </c>
      <c r="Q38" s="146">
        <f t="shared" si="4"/>
        <v>1</v>
      </c>
      <c r="R38" s="146">
        <f t="shared" si="5"/>
        <v>0</v>
      </c>
      <c r="S38" s="147">
        <f t="shared" si="6"/>
        <v>0</v>
      </c>
    </row>
    <row r="39" spans="1:19" ht="15">
      <c r="A39" s="385"/>
      <c r="B39" s="120" t="s">
        <v>168</v>
      </c>
      <c r="C39" s="121">
        <v>48</v>
      </c>
      <c r="D39" s="122" t="s">
        <v>233</v>
      </c>
      <c r="E39" s="129" t="s">
        <v>197</v>
      </c>
      <c r="F39" s="130" t="s">
        <v>22</v>
      </c>
      <c r="G39" s="139">
        <v>11</v>
      </c>
      <c r="H39" s="140">
        <v>8</v>
      </c>
      <c r="I39" s="123">
        <v>11</v>
      </c>
      <c r="J39" s="140">
        <v>8</v>
      </c>
      <c r="K39" s="123">
        <v>9</v>
      </c>
      <c r="L39" s="141"/>
      <c r="M39" s="119">
        <f t="shared" si="0"/>
        <v>47</v>
      </c>
      <c r="N39" s="145">
        <f t="shared" si="1"/>
        <v>0</v>
      </c>
      <c r="O39" s="158">
        <f t="shared" si="2"/>
        <v>0</v>
      </c>
      <c r="P39" s="146">
        <f t="shared" si="3"/>
        <v>0</v>
      </c>
      <c r="Q39" s="146">
        <f t="shared" si="4"/>
        <v>0</v>
      </c>
      <c r="R39" s="146">
        <f t="shared" si="5"/>
        <v>2</v>
      </c>
      <c r="S39" s="147">
        <f t="shared" si="6"/>
        <v>0</v>
      </c>
    </row>
    <row r="40" spans="1:19" ht="15">
      <c r="A40" s="385"/>
      <c r="B40" s="120" t="s">
        <v>169</v>
      </c>
      <c r="C40" s="121">
        <v>53</v>
      </c>
      <c r="D40" s="122" t="s">
        <v>234</v>
      </c>
      <c r="E40" s="129" t="s">
        <v>219</v>
      </c>
      <c r="F40" s="130" t="s">
        <v>72</v>
      </c>
      <c r="G40" s="139"/>
      <c r="H40" s="140">
        <v>11</v>
      </c>
      <c r="I40" s="123">
        <v>10</v>
      </c>
      <c r="J40" s="140">
        <v>15</v>
      </c>
      <c r="K40" s="123">
        <v>10</v>
      </c>
      <c r="L40" s="141"/>
      <c r="M40" s="131">
        <f t="shared" si="0"/>
        <v>46</v>
      </c>
      <c r="N40" s="145">
        <f t="shared" si="1"/>
        <v>0</v>
      </c>
      <c r="O40" s="146">
        <f t="shared" si="2"/>
        <v>0</v>
      </c>
      <c r="P40" s="146">
        <f t="shared" si="3"/>
        <v>1</v>
      </c>
      <c r="Q40" s="146">
        <f t="shared" si="4"/>
        <v>0</v>
      </c>
      <c r="R40" s="146">
        <f t="shared" si="5"/>
        <v>1</v>
      </c>
      <c r="S40" s="147">
        <f t="shared" si="6"/>
        <v>2</v>
      </c>
    </row>
    <row r="41" spans="1:19" ht="15">
      <c r="A41" s="385"/>
      <c r="B41" s="120" t="s">
        <v>170</v>
      </c>
      <c r="C41" s="121">
        <v>43</v>
      </c>
      <c r="D41" s="122" t="s">
        <v>236</v>
      </c>
      <c r="E41" s="129" t="s">
        <v>197</v>
      </c>
      <c r="F41" s="130" t="s">
        <v>22</v>
      </c>
      <c r="G41" s="139">
        <v>13</v>
      </c>
      <c r="H41" s="140">
        <v>4</v>
      </c>
      <c r="I41" s="123">
        <v>8</v>
      </c>
      <c r="J41" s="140"/>
      <c r="K41" s="123">
        <v>5</v>
      </c>
      <c r="L41" s="141"/>
      <c r="M41" s="131">
        <f t="shared" si="0"/>
        <v>30</v>
      </c>
      <c r="N41" s="145">
        <f t="shared" si="1"/>
        <v>0</v>
      </c>
      <c r="O41" s="154">
        <f t="shared" si="2"/>
        <v>0</v>
      </c>
      <c r="P41" s="146">
        <f t="shared" si="3"/>
        <v>0</v>
      </c>
      <c r="Q41" s="146">
        <f t="shared" si="4"/>
        <v>1</v>
      </c>
      <c r="R41" s="146">
        <f t="shared" si="5"/>
        <v>0</v>
      </c>
      <c r="S41" s="147">
        <f t="shared" si="6"/>
        <v>0</v>
      </c>
    </row>
    <row r="42" spans="1:19" ht="15">
      <c r="A42" s="385"/>
      <c r="B42" s="120" t="s">
        <v>171</v>
      </c>
      <c r="C42" s="121">
        <v>55</v>
      </c>
      <c r="D42" s="122" t="s">
        <v>243</v>
      </c>
      <c r="E42" s="129" t="s">
        <v>197</v>
      </c>
      <c r="F42" s="130" t="s">
        <v>8</v>
      </c>
      <c r="G42" s="139"/>
      <c r="H42" s="140"/>
      <c r="I42" s="123"/>
      <c r="J42" s="140">
        <v>9</v>
      </c>
      <c r="K42" s="123">
        <v>11</v>
      </c>
      <c r="L42" s="141"/>
      <c r="M42" s="131">
        <f t="shared" si="0"/>
        <v>20</v>
      </c>
      <c r="N42" s="145">
        <f t="shared" si="1"/>
        <v>0</v>
      </c>
      <c r="O42" s="146">
        <f t="shared" si="2"/>
        <v>0</v>
      </c>
      <c r="P42" s="146">
        <f t="shared" si="3"/>
        <v>0</v>
      </c>
      <c r="Q42" s="146">
        <f t="shared" si="4"/>
        <v>0</v>
      </c>
      <c r="R42" s="146">
        <f t="shared" si="5"/>
        <v>1</v>
      </c>
      <c r="S42" s="147">
        <f t="shared" si="6"/>
        <v>0</v>
      </c>
    </row>
    <row r="43" spans="1:19" ht="15">
      <c r="A43" s="385"/>
      <c r="B43" s="120" t="s">
        <v>172</v>
      </c>
      <c r="C43" s="121">
        <v>45</v>
      </c>
      <c r="D43" s="122" t="s">
        <v>239</v>
      </c>
      <c r="E43" s="129" t="s">
        <v>202</v>
      </c>
      <c r="F43" s="130" t="s">
        <v>22</v>
      </c>
      <c r="G43" s="139" t="s">
        <v>125</v>
      </c>
      <c r="H43" s="140">
        <v>5</v>
      </c>
      <c r="I43" s="123">
        <v>6</v>
      </c>
      <c r="J43" s="140">
        <v>5</v>
      </c>
      <c r="K43" s="123">
        <v>2</v>
      </c>
      <c r="L43" s="141"/>
      <c r="M43" s="131">
        <f t="shared" si="0"/>
        <v>18</v>
      </c>
      <c r="N43" s="145">
        <f t="shared" si="1"/>
        <v>0</v>
      </c>
      <c r="O43" s="146">
        <f t="shared" si="2"/>
        <v>0</v>
      </c>
      <c r="P43" s="146">
        <f t="shared" si="3"/>
        <v>0</v>
      </c>
      <c r="Q43" s="146">
        <f t="shared" si="4"/>
        <v>0</v>
      </c>
      <c r="R43" s="146">
        <f t="shared" si="5"/>
        <v>0</v>
      </c>
      <c r="S43" s="147">
        <f t="shared" si="6"/>
        <v>0</v>
      </c>
    </row>
    <row r="44" spans="1:19" ht="15">
      <c r="A44" s="385"/>
      <c r="B44" s="120" t="s">
        <v>173</v>
      </c>
      <c r="C44" s="121">
        <v>47</v>
      </c>
      <c r="D44" s="122" t="s">
        <v>237</v>
      </c>
      <c r="E44" s="129" t="s">
        <v>238</v>
      </c>
      <c r="F44" s="130" t="s">
        <v>22</v>
      </c>
      <c r="G44" s="139"/>
      <c r="H44" s="140">
        <v>17</v>
      </c>
      <c r="I44" s="123"/>
      <c r="J44" s="140"/>
      <c r="K44" s="123"/>
      <c r="L44" s="141"/>
      <c r="M44" s="131">
        <f t="shared" si="0"/>
        <v>17</v>
      </c>
      <c r="N44" s="145">
        <f t="shared" si="1"/>
        <v>0</v>
      </c>
      <c r="O44" s="159">
        <f t="shared" si="2"/>
        <v>1</v>
      </c>
      <c r="P44" s="146">
        <f t="shared" si="3"/>
        <v>0</v>
      </c>
      <c r="Q44" s="146">
        <f t="shared" si="4"/>
        <v>0</v>
      </c>
      <c r="R44" s="146">
        <f t="shared" si="5"/>
        <v>0</v>
      </c>
      <c r="S44" s="147">
        <f t="shared" si="6"/>
        <v>0</v>
      </c>
    </row>
    <row r="45" spans="1:19" ht="15">
      <c r="A45" s="385"/>
      <c r="B45" s="120" t="s">
        <v>174</v>
      </c>
      <c r="C45" s="121">
        <v>42</v>
      </c>
      <c r="D45" s="122" t="s">
        <v>240</v>
      </c>
      <c r="E45" s="129" t="s">
        <v>197</v>
      </c>
      <c r="F45" s="130" t="s">
        <v>22</v>
      </c>
      <c r="G45" s="139"/>
      <c r="H45" s="140">
        <v>6</v>
      </c>
      <c r="I45" s="123">
        <v>7</v>
      </c>
      <c r="J45" s="140"/>
      <c r="K45" s="123">
        <v>4</v>
      </c>
      <c r="L45" s="141"/>
      <c r="M45" s="131">
        <f t="shared" si="0"/>
        <v>17</v>
      </c>
      <c r="N45" s="145">
        <f t="shared" si="1"/>
        <v>0</v>
      </c>
      <c r="O45" s="158">
        <f t="shared" si="2"/>
        <v>0</v>
      </c>
      <c r="P45" s="146">
        <f t="shared" si="3"/>
        <v>0</v>
      </c>
      <c r="Q45" s="146">
        <f t="shared" si="4"/>
        <v>0</v>
      </c>
      <c r="R45" s="146">
        <f t="shared" si="5"/>
        <v>0</v>
      </c>
      <c r="S45" s="147">
        <f t="shared" si="6"/>
        <v>0</v>
      </c>
    </row>
    <row r="46" spans="1:19" ht="15">
      <c r="A46" s="385"/>
      <c r="B46" s="120" t="s">
        <v>175</v>
      </c>
      <c r="C46" s="121">
        <v>54</v>
      </c>
      <c r="D46" s="122" t="s">
        <v>242</v>
      </c>
      <c r="E46" s="129" t="s">
        <v>202</v>
      </c>
      <c r="F46" s="130" t="s">
        <v>8</v>
      </c>
      <c r="G46" s="139"/>
      <c r="H46" s="140"/>
      <c r="I46" s="123"/>
      <c r="J46" s="140">
        <v>10</v>
      </c>
      <c r="K46" s="123">
        <v>6</v>
      </c>
      <c r="L46" s="141"/>
      <c r="M46" s="131">
        <f t="shared" si="0"/>
        <v>16</v>
      </c>
      <c r="N46" s="155">
        <f t="shared" si="1"/>
        <v>0</v>
      </c>
      <c r="O46" s="156">
        <f t="shared" si="2"/>
        <v>0</v>
      </c>
      <c r="P46" s="156">
        <f t="shared" si="3"/>
        <v>0</v>
      </c>
      <c r="Q46" s="156">
        <f t="shared" si="4"/>
        <v>0</v>
      </c>
      <c r="R46" s="156">
        <f t="shared" si="5"/>
        <v>0</v>
      </c>
      <c r="S46" s="157">
        <f t="shared" si="6"/>
        <v>1</v>
      </c>
    </row>
    <row r="47" spans="1:19" ht="15">
      <c r="A47" s="385"/>
      <c r="B47" s="120" t="s">
        <v>176</v>
      </c>
      <c r="C47" s="121">
        <v>58</v>
      </c>
      <c r="D47" s="122" t="s">
        <v>241</v>
      </c>
      <c r="E47" s="129" t="s">
        <v>197</v>
      </c>
      <c r="F47" s="130" t="s">
        <v>8</v>
      </c>
      <c r="G47" s="139"/>
      <c r="H47" s="140">
        <v>9</v>
      </c>
      <c r="I47" s="123"/>
      <c r="J47" s="140">
        <v>3</v>
      </c>
      <c r="K47" s="123">
        <v>3</v>
      </c>
      <c r="L47" s="141"/>
      <c r="M47" s="131">
        <f t="shared" si="0"/>
        <v>15</v>
      </c>
      <c r="N47" s="155">
        <f t="shared" si="1"/>
        <v>0</v>
      </c>
      <c r="O47" s="156">
        <f t="shared" si="2"/>
        <v>0</v>
      </c>
      <c r="P47" s="156">
        <f t="shared" si="3"/>
        <v>0</v>
      </c>
      <c r="Q47" s="156">
        <f t="shared" si="4"/>
        <v>0</v>
      </c>
      <c r="R47" s="156">
        <f t="shared" si="5"/>
        <v>0</v>
      </c>
      <c r="S47" s="157">
        <f t="shared" si="6"/>
        <v>0</v>
      </c>
    </row>
    <row r="48" spans="1:19" ht="15.75" thickBot="1">
      <c r="A48" s="386"/>
      <c r="B48" s="95" t="s">
        <v>177</v>
      </c>
      <c r="C48" s="96">
        <v>65</v>
      </c>
      <c r="D48" s="97" t="s">
        <v>244</v>
      </c>
      <c r="E48" s="132" t="s">
        <v>211</v>
      </c>
      <c r="F48" s="133" t="s">
        <v>22</v>
      </c>
      <c r="G48" s="100"/>
      <c r="H48" s="101"/>
      <c r="I48" s="98"/>
      <c r="J48" s="101">
        <v>4</v>
      </c>
      <c r="K48" s="98"/>
      <c r="L48" s="102"/>
      <c r="M48" s="103">
        <f t="shared" si="0"/>
        <v>4</v>
      </c>
      <c r="N48" s="148">
        <f t="shared" si="1"/>
        <v>0</v>
      </c>
      <c r="O48" s="149">
        <f t="shared" si="2"/>
        <v>0</v>
      </c>
      <c r="P48" s="149">
        <f t="shared" si="3"/>
        <v>0</v>
      </c>
      <c r="Q48" s="149">
        <f t="shared" si="4"/>
        <v>0</v>
      </c>
      <c r="R48" s="149">
        <f t="shared" si="5"/>
        <v>0</v>
      </c>
      <c r="S48" s="150">
        <f t="shared" si="6"/>
        <v>0</v>
      </c>
    </row>
    <row r="49" spans="1:19" ht="15">
      <c r="A49" s="387" t="s">
        <v>11</v>
      </c>
      <c r="B49" s="107" t="s">
        <v>245</v>
      </c>
      <c r="C49" s="108">
        <v>13</v>
      </c>
      <c r="D49" s="109" t="s">
        <v>246</v>
      </c>
      <c r="E49" s="125" t="s">
        <v>200</v>
      </c>
      <c r="F49" s="126" t="s">
        <v>22</v>
      </c>
      <c r="G49" s="87">
        <v>17</v>
      </c>
      <c r="H49" s="88">
        <v>20</v>
      </c>
      <c r="I49" s="89">
        <v>20</v>
      </c>
      <c r="J49" s="88">
        <v>20</v>
      </c>
      <c r="K49" s="89">
        <v>15</v>
      </c>
      <c r="L49" s="90"/>
      <c r="M49" s="91">
        <f t="shared" si="0"/>
        <v>92</v>
      </c>
      <c r="N49" s="151">
        <f t="shared" si="1"/>
        <v>3</v>
      </c>
      <c r="O49" s="152">
        <f t="shared" si="2"/>
        <v>1</v>
      </c>
      <c r="P49" s="152">
        <f t="shared" si="3"/>
        <v>1</v>
      </c>
      <c r="Q49" s="152">
        <f t="shared" si="4"/>
        <v>0</v>
      </c>
      <c r="R49" s="152">
        <f t="shared" si="5"/>
        <v>0</v>
      </c>
      <c r="S49" s="153">
        <f t="shared" si="6"/>
        <v>0</v>
      </c>
    </row>
    <row r="50" spans="1:19" ht="15">
      <c r="A50" s="388"/>
      <c r="B50" s="111" t="s">
        <v>163</v>
      </c>
      <c r="C50" s="112">
        <v>11</v>
      </c>
      <c r="D50" s="113" t="s">
        <v>248</v>
      </c>
      <c r="E50" s="127" t="s">
        <v>197</v>
      </c>
      <c r="F50" s="128" t="s">
        <v>22</v>
      </c>
      <c r="G50" s="116">
        <v>15</v>
      </c>
      <c r="H50" s="117">
        <v>11</v>
      </c>
      <c r="I50" s="114">
        <v>17</v>
      </c>
      <c r="J50" s="117">
        <v>15</v>
      </c>
      <c r="K50" s="114">
        <v>17</v>
      </c>
      <c r="L50" s="118"/>
      <c r="M50" s="119">
        <f t="shared" si="0"/>
        <v>75</v>
      </c>
      <c r="N50" s="145">
        <f t="shared" si="1"/>
        <v>0</v>
      </c>
      <c r="O50" s="146">
        <f t="shared" si="2"/>
        <v>2</v>
      </c>
      <c r="P50" s="146">
        <f t="shared" si="3"/>
        <v>2</v>
      </c>
      <c r="Q50" s="146">
        <f t="shared" si="4"/>
        <v>0</v>
      </c>
      <c r="R50" s="146">
        <f t="shared" si="5"/>
        <v>1</v>
      </c>
      <c r="S50" s="147">
        <f t="shared" si="6"/>
        <v>0</v>
      </c>
    </row>
    <row r="51" spans="1:19" ht="15">
      <c r="A51" s="388"/>
      <c r="B51" s="111" t="s">
        <v>164</v>
      </c>
      <c r="C51" s="112">
        <v>10</v>
      </c>
      <c r="D51" s="113" t="s">
        <v>247</v>
      </c>
      <c r="E51" s="127" t="s">
        <v>202</v>
      </c>
      <c r="F51" s="128" t="s">
        <v>26</v>
      </c>
      <c r="G51" s="116">
        <v>20</v>
      </c>
      <c r="H51" s="117">
        <v>15</v>
      </c>
      <c r="I51" s="114">
        <v>15</v>
      </c>
      <c r="J51" s="117">
        <v>17</v>
      </c>
      <c r="K51" s="114"/>
      <c r="L51" s="118"/>
      <c r="M51" s="119">
        <f t="shared" si="0"/>
        <v>67</v>
      </c>
      <c r="N51" s="145">
        <f t="shared" si="1"/>
        <v>1</v>
      </c>
      <c r="O51" s="146">
        <f t="shared" si="2"/>
        <v>1</v>
      </c>
      <c r="P51" s="146">
        <f t="shared" si="3"/>
        <v>2</v>
      </c>
      <c r="Q51" s="146">
        <f t="shared" si="4"/>
        <v>0</v>
      </c>
      <c r="R51" s="146">
        <f t="shared" si="5"/>
        <v>0</v>
      </c>
      <c r="S51" s="147">
        <f t="shared" si="6"/>
        <v>0</v>
      </c>
    </row>
    <row r="52" spans="1:19" ht="15">
      <c r="A52" s="388"/>
      <c r="B52" s="111" t="s">
        <v>165</v>
      </c>
      <c r="C52" s="112">
        <v>17</v>
      </c>
      <c r="D52" s="113" t="s">
        <v>249</v>
      </c>
      <c r="E52" s="127" t="s">
        <v>200</v>
      </c>
      <c r="F52" s="128" t="s">
        <v>2</v>
      </c>
      <c r="G52" s="116">
        <v>13</v>
      </c>
      <c r="H52" s="117"/>
      <c r="I52" s="114">
        <v>10</v>
      </c>
      <c r="J52" s="117">
        <v>13</v>
      </c>
      <c r="K52" s="114">
        <v>11</v>
      </c>
      <c r="L52" s="118"/>
      <c r="M52" s="119">
        <f t="shared" si="0"/>
        <v>47</v>
      </c>
      <c r="N52" s="145">
        <f t="shared" si="1"/>
        <v>0</v>
      </c>
      <c r="O52" s="146">
        <f t="shared" si="2"/>
        <v>0</v>
      </c>
      <c r="P52" s="146">
        <f t="shared" si="3"/>
        <v>0</v>
      </c>
      <c r="Q52" s="146">
        <f t="shared" si="4"/>
        <v>2</v>
      </c>
      <c r="R52" s="146">
        <f t="shared" si="5"/>
        <v>1</v>
      </c>
      <c r="S52" s="147">
        <f t="shared" si="6"/>
        <v>1</v>
      </c>
    </row>
    <row r="53" spans="1:19" ht="15">
      <c r="A53" s="389"/>
      <c r="B53" s="120" t="s">
        <v>166</v>
      </c>
      <c r="C53" s="121">
        <v>16</v>
      </c>
      <c r="D53" s="122" t="s">
        <v>252</v>
      </c>
      <c r="E53" s="129" t="s">
        <v>197</v>
      </c>
      <c r="F53" s="130" t="s">
        <v>8</v>
      </c>
      <c r="G53" s="139"/>
      <c r="H53" s="140">
        <v>13</v>
      </c>
      <c r="I53" s="123"/>
      <c r="J53" s="140"/>
      <c r="K53" s="123">
        <v>20</v>
      </c>
      <c r="L53" s="141"/>
      <c r="M53" s="119">
        <f t="shared" si="0"/>
        <v>33</v>
      </c>
      <c r="N53" s="145">
        <f t="shared" si="1"/>
        <v>1</v>
      </c>
      <c r="O53" s="146">
        <f t="shared" si="2"/>
        <v>0</v>
      </c>
      <c r="P53" s="146">
        <f t="shared" si="3"/>
        <v>0</v>
      </c>
      <c r="Q53" s="146">
        <f t="shared" si="4"/>
        <v>1</v>
      </c>
      <c r="R53" s="146">
        <f t="shared" si="5"/>
        <v>0</v>
      </c>
      <c r="S53" s="147">
        <f t="shared" si="6"/>
        <v>0</v>
      </c>
    </row>
    <row r="54" spans="1:19" ht="15">
      <c r="A54" s="389"/>
      <c r="B54" s="120" t="s">
        <v>167</v>
      </c>
      <c r="C54" s="121">
        <v>14</v>
      </c>
      <c r="D54" s="122" t="s">
        <v>250</v>
      </c>
      <c r="E54" s="129" t="s">
        <v>238</v>
      </c>
      <c r="F54" s="130" t="s">
        <v>22</v>
      </c>
      <c r="G54" s="139"/>
      <c r="H54" s="140">
        <v>10</v>
      </c>
      <c r="I54" s="123">
        <v>11</v>
      </c>
      <c r="J54" s="140">
        <v>11</v>
      </c>
      <c r="K54" s="123"/>
      <c r="L54" s="141"/>
      <c r="M54" s="119">
        <f t="shared" si="0"/>
        <v>32</v>
      </c>
      <c r="N54" s="145">
        <f t="shared" si="1"/>
        <v>0</v>
      </c>
      <c r="O54" s="146">
        <f t="shared" si="2"/>
        <v>0</v>
      </c>
      <c r="P54" s="146">
        <f t="shared" si="3"/>
        <v>0</v>
      </c>
      <c r="Q54" s="146">
        <f t="shared" si="4"/>
        <v>0</v>
      </c>
      <c r="R54" s="146">
        <f t="shared" si="5"/>
        <v>2</v>
      </c>
      <c r="S54" s="147">
        <f t="shared" si="6"/>
        <v>1</v>
      </c>
    </row>
    <row r="55" spans="1:19" ht="15">
      <c r="A55" s="389"/>
      <c r="B55" s="120" t="s">
        <v>168</v>
      </c>
      <c r="C55" s="121">
        <v>12</v>
      </c>
      <c r="D55" s="122" t="s">
        <v>251</v>
      </c>
      <c r="E55" s="129" t="s">
        <v>202</v>
      </c>
      <c r="F55" s="130" t="s">
        <v>22</v>
      </c>
      <c r="G55" s="139"/>
      <c r="H55" s="140">
        <v>17</v>
      </c>
      <c r="I55" s="123">
        <v>13</v>
      </c>
      <c r="J55" s="140"/>
      <c r="K55" s="123"/>
      <c r="L55" s="141"/>
      <c r="M55" s="119">
        <f t="shared" si="0"/>
        <v>30</v>
      </c>
      <c r="N55" s="145">
        <f t="shared" si="1"/>
        <v>0</v>
      </c>
      <c r="O55" s="146">
        <f t="shared" si="2"/>
        <v>1</v>
      </c>
      <c r="P55" s="146">
        <f t="shared" si="3"/>
        <v>0</v>
      </c>
      <c r="Q55" s="146">
        <f t="shared" si="4"/>
        <v>1</v>
      </c>
      <c r="R55" s="146">
        <f t="shared" si="5"/>
        <v>0</v>
      </c>
      <c r="S55" s="147">
        <f t="shared" si="6"/>
        <v>0</v>
      </c>
    </row>
    <row r="56" spans="1:19" ht="15.75" thickBot="1">
      <c r="A56" s="390"/>
      <c r="B56" s="95" t="s">
        <v>169</v>
      </c>
      <c r="C56" s="96">
        <v>18</v>
      </c>
      <c r="D56" s="97" t="s">
        <v>253</v>
      </c>
      <c r="E56" s="132" t="s">
        <v>197</v>
      </c>
      <c r="F56" s="133" t="s">
        <v>2</v>
      </c>
      <c r="G56" s="100"/>
      <c r="H56" s="101"/>
      <c r="I56" s="98"/>
      <c r="J56" s="101">
        <v>10</v>
      </c>
      <c r="K56" s="98">
        <v>13</v>
      </c>
      <c r="L56" s="102"/>
      <c r="M56" s="103">
        <f t="shared" si="0"/>
        <v>23</v>
      </c>
      <c r="N56" s="148">
        <f t="shared" si="1"/>
        <v>0</v>
      </c>
      <c r="O56" s="149">
        <f t="shared" si="2"/>
        <v>0</v>
      </c>
      <c r="P56" s="149">
        <f t="shared" si="3"/>
        <v>0</v>
      </c>
      <c r="Q56" s="149">
        <f t="shared" si="4"/>
        <v>1</v>
      </c>
      <c r="R56" s="149">
        <f t="shared" si="5"/>
        <v>0</v>
      </c>
      <c r="S56" s="150">
        <f t="shared" si="6"/>
        <v>1</v>
      </c>
    </row>
    <row r="57" spans="1:19" ht="19.5" thickBot="1">
      <c r="A57" s="391" t="s">
        <v>254</v>
      </c>
      <c r="B57" s="392"/>
      <c r="C57" s="392"/>
      <c r="D57" s="392"/>
      <c r="E57" s="392"/>
      <c r="F57" s="392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4"/>
    </row>
    <row r="58" spans="1:19" ht="15">
      <c r="A58" s="365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7"/>
    </row>
    <row r="59" spans="1:19" ht="15">
      <c r="A59" s="368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70"/>
    </row>
    <row r="60" spans="1:19" ht="15">
      <c r="A60" s="368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70"/>
    </row>
    <row r="61" spans="1:19" ht="15">
      <c r="A61" s="368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70"/>
    </row>
    <row r="62" spans="1:19" ht="15">
      <c r="A62" s="368"/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70"/>
    </row>
    <row r="63" spans="1:19" ht="15.75" thickBot="1">
      <c r="A63" s="371"/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3"/>
    </row>
  </sheetData>
  <sheetProtection/>
  <mergeCells count="13">
    <mergeCell ref="A5:M5"/>
    <mergeCell ref="N5:S5"/>
    <mergeCell ref="A1:E3"/>
    <mergeCell ref="F1:F3"/>
    <mergeCell ref="G1:S3"/>
    <mergeCell ref="A4:S4"/>
    <mergeCell ref="A58:S63"/>
    <mergeCell ref="A7:A8"/>
    <mergeCell ref="A9:A17"/>
    <mergeCell ref="A18:A32"/>
    <mergeCell ref="A33:A48"/>
    <mergeCell ref="A49:A56"/>
    <mergeCell ref="A57:S57"/>
  </mergeCells>
  <hyperlinks>
    <hyperlink ref="A57" r:id="rId1" display="www.yotrial.com"/>
  </hyperlinks>
  <printOptions horizontalCentered="1" verticalCentered="1"/>
  <pageMargins left="0.5118110236220472" right="0.5118110236220472" top="0.5511811023622047" bottom="0.5511811023622047" header="0" footer="0"/>
  <pageSetup fitToHeight="1" fitToWidth="1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2011-09-05T08:57:32Z</cp:lastPrinted>
  <dcterms:created xsi:type="dcterms:W3CDTF">2011-09-04T15:49:58Z</dcterms:created>
  <dcterms:modified xsi:type="dcterms:W3CDTF">2011-09-06T22:52:30Z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