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795" windowHeight="8700" activeTab="0"/>
  </bookViews>
  <sheets>
    <sheet name="Hoja1" sheetId="1" r:id="rId1"/>
  </sheets>
  <externalReferences>
    <externalReference r:id="rId4"/>
  </externalReferences>
  <definedNames/>
  <calcPr fullCalcOnLoad="1"/>
</workbook>
</file>

<file path=xl/comments1.xml><?xml version="1.0" encoding="utf-8"?>
<comments xmlns="http://schemas.openxmlformats.org/spreadsheetml/2006/main">
  <authors>
    <author>alvaro.rojas</author>
  </authors>
  <commentList>
    <comment ref="Y3" authorId="0">
      <text>
        <r>
          <rPr>
            <b/>
            <sz val="8"/>
            <rFont val="Tahoma"/>
            <family val="0"/>
          </rPr>
          <t xml:space="preserve">Se aplicaran los puntos a razon de uno x minuto de atraso..
En los desempates se aplicara (-1) al quien tenga mas ceros o unos, etc. 
En caso que aplique </t>
        </r>
        <r>
          <rPr>
            <sz val="8"/>
            <rFont val="Tahoma"/>
            <family val="2"/>
          </rPr>
          <t>tiempo y desempate</t>
        </r>
        <r>
          <rPr>
            <b/>
            <sz val="8"/>
            <rFont val="Tahoma"/>
            <family val="0"/>
          </rPr>
          <t xml:space="preserve"> la formula es (=tiempo-1)</t>
        </r>
      </text>
    </comment>
  </commentList>
</comments>
</file>

<file path=xl/sharedStrings.xml><?xml version="1.0" encoding="utf-8"?>
<sst xmlns="http://schemas.openxmlformats.org/spreadsheetml/2006/main" count="59" uniqueCount="28">
  <si>
    <t xml:space="preserve">1RA </t>
  </si>
  <si>
    <t>MACHALI</t>
  </si>
  <si>
    <t>12 OCTUBRE 2008</t>
  </si>
  <si>
    <t>NOMBRES DE</t>
  </si>
  <si>
    <t>CATEGORIA Y</t>
  </si>
  <si>
    <t>VUELTA 1</t>
  </si>
  <si>
    <t>VUELTA 2</t>
  </si>
  <si>
    <t>VUELTA 3</t>
  </si>
  <si>
    <t>desempate</t>
  </si>
  <si>
    <t>Total</t>
  </si>
  <si>
    <t>PILOTOS</t>
  </si>
  <si>
    <t>NIVELES</t>
  </si>
  <si>
    <t>Z1</t>
  </si>
  <si>
    <t>Z2</t>
  </si>
  <si>
    <t>Z3</t>
  </si>
  <si>
    <t>Z4</t>
  </si>
  <si>
    <t>Z5</t>
  </si>
  <si>
    <t>Z6</t>
  </si>
  <si>
    <t>Orden</t>
  </si>
  <si>
    <t>tiempo</t>
  </si>
  <si>
    <t>faltas</t>
  </si>
  <si>
    <t>Moto</t>
  </si>
  <si>
    <t>Puestos</t>
  </si>
  <si>
    <t>1ro</t>
  </si>
  <si>
    <t>2do</t>
  </si>
  <si>
    <t>3ro</t>
  </si>
  <si>
    <t>4to</t>
  </si>
  <si>
    <t>5to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</si>
</sst>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</numFmts>
  <fonts count="11">
    <font>
      <sz val="10"/>
      <name val="Arial"/>
      <family val="0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b/>
      <sz val="12"/>
      <color indexed="12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b/>
      <sz val="5"/>
      <name val="Arial"/>
      <family val="2"/>
    </font>
    <font>
      <b/>
      <sz val="8"/>
      <name val="Tahoma"/>
      <family val="0"/>
    </font>
    <font>
      <sz val="8"/>
      <name val="Tahoma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32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2" borderId="1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6" fillId="2" borderId="4" xfId="0" applyFont="1" applyFill="1" applyBorder="1" applyAlignment="1">
      <alignment horizontal="center"/>
    </xf>
    <xf numFmtId="0" fontId="1" fillId="2" borderId="1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7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/>
    </xf>
    <xf numFmtId="0" fontId="1" fillId="2" borderId="7" xfId="0" applyFont="1" applyFill="1" applyBorder="1" applyAlignment="1">
      <alignment/>
    </xf>
    <xf numFmtId="0" fontId="0" fillId="2" borderId="8" xfId="0" applyFont="1" applyFill="1" applyBorder="1" applyAlignment="1">
      <alignment/>
    </xf>
    <xf numFmtId="0" fontId="0" fillId="2" borderId="6" xfId="0" applyFont="1" applyFill="1" applyBorder="1" applyAlignment="1">
      <alignment/>
    </xf>
    <xf numFmtId="0" fontId="0" fillId="2" borderId="9" xfId="0" applyFont="1" applyFill="1" applyBorder="1" applyAlignment="1">
      <alignment/>
    </xf>
    <xf numFmtId="0" fontId="1" fillId="2" borderId="1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5" fillId="2" borderId="11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1" fillId="2" borderId="12" xfId="0" applyFont="1" applyFill="1" applyBorder="1" applyAlignment="1">
      <alignment/>
    </xf>
    <xf numFmtId="0" fontId="1" fillId="2" borderId="13" xfId="0" applyFont="1" applyFill="1" applyBorder="1" applyAlignment="1">
      <alignment/>
    </xf>
    <xf numFmtId="0" fontId="1" fillId="2" borderId="14" xfId="0" applyFont="1" applyFill="1" applyBorder="1" applyAlignment="1">
      <alignment/>
    </xf>
    <xf numFmtId="0" fontId="0" fillId="3" borderId="15" xfId="0" applyFont="1" applyFill="1" applyBorder="1" applyAlignment="1">
      <alignment horizontal="center"/>
    </xf>
    <xf numFmtId="0" fontId="0" fillId="3" borderId="16" xfId="0" applyFont="1" applyFill="1" applyBorder="1" applyAlignment="1">
      <alignment horizontal="center"/>
    </xf>
    <xf numFmtId="0" fontId="0" fillId="2" borderId="17" xfId="0" applyFont="1" applyFill="1" applyBorder="1" applyAlignment="1">
      <alignment horizontal="center"/>
    </xf>
    <xf numFmtId="0" fontId="0" fillId="3" borderId="18" xfId="0" applyFont="1" applyFill="1" applyBorder="1" applyAlignment="1">
      <alignment horizontal="center"/>
    </xf>
    <xf numFmtId="0" fontId="0" fillId="2" borderId="19" xfId="0" applyFont="1" applyFill="1" applyBorder="1" applyAlignment="1">
      <alignment horizontal="center"/>
    </xf>
    <xf numFmtId="0" fontId="0" fillId="2" borderId="18" xfId="0" applyFont="1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3" borderId="20" xfId="0" applyFont="1" applyFill="1" applyBorder="1" applyAlignment="1">
      <alignment horizontal="center"/>
    </xf>
    <xf numFmtId="0" fontId="0" fillId="3" borderId="21" xfId="0" applyFont="1" applyFill="1" applyBorder="1" applyAlignment="1">
      <alignment horizontal="center"/>
    </xf>
    <xf numFmtId="0" fontId="0" fillId="2" borderId="22" xfId="0" applyFont="1" applyFill="1" applyBorder="1" applyAlignment="1">
      <alignment horizontal="center"/>
    </xf>
    <xf numFmtId="0" fontId="0" fillId="3" borderId="23" xfId="0" applyFont="1" applyFill="1" applyBorder="1" applyAlignment="1">
      <alignment horizontal="center"/>
    </xf>
    <xf numFmtId="0" fontId="0" fillId="2" borderId="24" xfId="0" applyFont="1" applyFill="1" applyBorder="1" applyAlignment="1">
      <alignment horizontal="center"/>
    </xf>
    <xf numFmtId="0" fontId="0" fillId="2" borderId="23" xfId="0" applyFont="1" applyFill="1" applyBorder="1" applyAlignment="1">
      <alignment horizontal="center"/>
    </xf>
    <xf numFmtId="0" fontId="0" fillId="3" borderId="21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1" fillId="2" borderId="25" xfId="0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26" xfId="0" applyFont="1" applyFill="1" applyBorder="1" applyAlignment="1">
      <alignment horizontal="center"/>
    </xf>
    <xf numFmtId="0" fontId="0" fillId="2" borderId="27" xfId="0" applyFont="1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2" borderId="20" xfId="0" applyFont="1" applyFill="1" applyBorder="1" applyAlignment="1">
      <alignment horizontal="center"/>
    </xf>
    <xf numFmtId="0" fontId="0" fillId="3" borderId="27" xfId="0" applyFont="1" applyFill="1" applyBorder="1" applyAlignment="1">
      <alignment horizontal="center"/>
    </xf>
    <xf numFmtId="0" fontId="0" fillId="3" borderId="28" xfId="0" applyFont="1" applyFill="1" applyBorder="1" applyAlignment="1">
      <alignment horizontal="center"/>
    </xf>
    <xf numFmtId="0" fontId="0" fillId="2" borderId="29" xfId="0" applyFont="1" applyFill="1" applyBorder="1" applyAlignment="1">
      <alignment horizontal="center"/>
    </xf>
    <xf numFmtId="0" fontId="0" fillId="3" borderId="30" xfId="0" applyFont="1" applyFill="1" applyBorder="1" applyAlignment="1">
      <alignment horizontal="center"/>
    </xf>
    <xf numFmtId="0" fontId="0" fillId="2" borderId="31" xfId="0" applyFont="1" applyFill="1" applyBorder="1" applyAlignment="1">
      <alignment horizontal="center"/>
    </xf>
    <xf numFmtId="0" fontId="0" fillId="2" borderId="30" xfId="0" applyFont="1" applyFill="1" applyBorder="1" applyAlignment="1">
      <alignment horizontal="center"/>
    </xf>
    <xf numFmtId="0" fontId="0" fillId="3" borderId="28" xfId="0" applyFill="1" applyBorder="1" applyAlignment="1">
      <alignment horizontal="center"/>
    </xf>
    <xf numFmtId="0" fontId="0" fillId="2" borderId="28" xfId="0" applyFill="1" applyBorder="1" applyAlignment="1">
      <alignment horizontal="center"/>
    </xf>
    <xf numFmtId="0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Denis%20Celery\Escritorio\Trial\PA3ra2008%20Machal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nking"/>
      <sheetName val="Pagos"/>
      <sheetName val="Datos"/>
      <sheetName val="Machali"/>
    </sheetNames>
    <sheetDataSet>
      <sheetData sheetId="2">
        <row r="3">
          <cell r="B3" t="str">
            <v>Cristobal Boetsch</v>
          </cell>
          <cell r="C3" t="str">
            <v>Super A</v>
          </cell>
        </row>
        <row r="4">
          <cell r="B4" t="str">
            <v>Tomas Zamorano</v>
          </cell>
          <cell r="C4" t="str">
            <v>Super A</v>
          </cell>
        </row>
        <row r="9">
          <cell r="B9" t="str">
            <v>Aldo Muñoz</v>
          </cell>
          <cell r="C9" t="str">
            <v>Super B</v>
          </cell>
        </row>
        <row r="10">
          <cell r="B10" t="str">
            <v>Alvaro Rojas</v>
          </cell>
          <cell r="C10" t="str">
            <v>Super B</v>
          </cell>
        </row>
        <row r="11">
          <cell r="B11" t="str">
            <v>Alejandro Navarro</v>
          </cell>
          <cell r="C11" t="str">
            <v>Super B</v>
          </cell>
        </row>
        <row r="12">
          <cell r="B12" t="str">
            <v>Pascal Celery</v>
          </cell>
          <cell r="C12" t="str">
            <v>Super B</v>
          </cell>
        </row>
        <row r="25">
          <cell r="B25" t="str">
            <v>Francisco Marin</v>
          </cell>
          <cell r="C25" t="str">
            <v>Avanzado</v>
          </cell>
        </row>
        <row r="26">
          <cell r="B26" t="str">
            <v>Alvaro Romero</v>
          </cell>
          <cell r="C26" t="str">
            <v>Avanzado</v>
          </cell>
        </row>
        <row r="27">
          <cell r="B27" t="str">
            <v>Feliz Galvan</v>
          </cell>
          <cell r="C27" t="str">
            <v>Avanzado</v>
          </cell>
        </row>
        <row r="28">
          <cell r="B28" t="str">
            <v>Rodrigo Larrain</v>
          </cell>
          <cell r="C28" t="str">
            <v>Avanzado</v>
          </cell>
        </row>
        <row r="29">
          <cell r="B29" t="str">
            <v>Rodolfo Marin</v>
          </cell>
          <cell r="C29" t="str">
            <v>Avanzado</v>
          </cell>
        </row>
        <row r="43">
          <cell r="B43" t="str">
            <v>Jordi Muñoz</v>
          </cell>
          <cell r="C43" t="str">
            <v>Juvenil</v>
          </cell>
        </row>
        <row r="44">
          <cell r="B44" t="str">
            <v>Tomas Marin</v>
          </cell>
          <cell r="C44" t="str">
            <v>Juvenil</v>
          </cell>
        </row>
        <row r="45">
          <cell r="B45" t="str">
            <v>Benjamin Ramos</v>
          </cell>
          <cell r="C45" t="str">
            <v>Juvenil</v>
          </cell>
        </row>
        <row r="46">
          <cell r="B46" t="str">
            <v>Tomas Shmitd</v>
          </cell>
          <cell r="C46" t="str">
            <v>Juvenil</v>
          </cell>
        </row>
        <row r="52">
          <cell r="B52" t="str">
            <v>Debora Letelier</v>
          </cell>
          <cell r="C52" t="str">
            <v>Femina</v>
          </cell>
        </row>
        <row r="53">
          <cell r="B53" t="str">
            <v>Ma Jose Marin</v>
          </cell>
          <cell r="C53" t="str">
            <v>Femina</v>
          </cell>
        </row>
        <row r="59">
          <cell r="B59" t="str">
            <v>Sebastian Shmitd</v>
          </cell>
          <cell r="C59" t="str">
            <v>Infantil "A"</v>
          </cell>
        </row>
        <row r="65">
          <cell r="B65" t="str">
            <v>Benjamin Dvorquez</v>
          </cell>
          <cell r="C65" t="str">
            <v>Infantil "B"</v>
          </cell>
        </row>
        <row r="66">
          <cell r="B66" t="str">
            <v>Rosario Boetch</v>
          </cell>
          <cell r="C66" t="str">
            <v>Infantil "B"</v>
          </cell>
        </row>
        <row r="67">
          <cell r="B67" t="str">
            <v>Benjamin Galvan</v>
          </cell>
          <cell r="C67" t="str">
            <v>Infantil "B"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4"/>
  <sheetViews>
    <sheetView tabSelected="1" workbookViewId="0" topLeftCell="A1">
      <selection activeCell="AB1" sqref="AB1"/>
    </sheetView>
  </sheetViews>
  <sheetFormatPr defaultColWidth="11.421875" defaultRowHeight="12.75"/>
  <cols>
    <col min="1" max="1" width="22.421875" style="62" customWidth="1"/>
    <col min="2" max="2" width="13.57421875" style="62" bestFit="1" customWidth="1"/>
    <col min="3" max="3" width="2.57421875" style="62" customWidth="1"/>
    <col min="4" max="4" width="2.421875" style="62" customWidth="1"/>
    <col min="5" max="5" width="2.28125" style="62" customWidth="1"/>
    <col min="6" max="6" width="2.421875" style="62" customWidth="1"/>
    <col min="7" max="8" width="2.57421875" style="62" customWidth="1"/>
    <col min="9" max="9" width="5.7109375" style="62" bestFit="1" customWidth="1"/>
    <col min="10" max="10" width="2.421875" style="62" customWidth="1"/>
    <col min="11" max="11" width="2.57421875" style="62" customWidth="1"/>
    <col min="12" max="12" width="2.421875" style="62" customWidth="1"/>
    <col min="13" max="15" width="2.57421875" style="62" customWidth="1"/>
    <col min="16" max="16" width="5.140625" style="62" customWidth="1"/>
    <col min="17" max="20" width="2.57421875" style="62" customWidth="1"/>
    <col min="21" max="21" width="2.28125" style="62" customWidth="1"/>
    <col min="22" max="22" width="2.421875" style="62" customWidth="1"/>
    <col min="23" max="23" width="5.28125" style="62" customWidth="1"/>
    <col min="24" max="24" width="6.57421875" style="62" hidden="1" customWidth="1"/>
    <col min="25" max="25" width="7.28125" style="0" bestFit="1" customWidth="1"/>
    <col min="26" max="26" width="5.421875" style="0" bestFit="1" customWidth="1"/>
    <col min="27" max="27" width="12.140625" style="0" bestFit="1" customWidth="1"/>
    <col min="28" max="28" width="8.57421875" style="0" bestFit="1" customWidth="1"/>
  </cols>
  <sheetData>
    <row r="1" spans="1:27" ht="24.75" customHeight="1" thickBot="1">
      <c r="A1" s="1" t="s">
        <v>0</v>
      </c>
      <c r="B1" s="2" t="s">
        <v>1</v>
      </c>
      <c r="C1" s="3" t="s">
        <v>2</v>
      </c>
      <c r="D1" s="4"/>
      <c r="E1" s="4"/>
      <c r="F1" s="4"/>
      <c r="G1" s="4"/>
      <c r="H1" s="4"/>
      <c r="I1" s="5"/>
      <c r="J1" s="5"/>
      <c r="K1" s="5"/>
      <c r="L1" s="5"/>
      <c r="M1" s="5"/>
      <c r="N1" s="5"/>
      <c r="O1" s="5"/>
      <c r="P1" s="6"/>
      <c r="Q1" s="7"/>
      <c r="R1" s="8"/>
      <c r="S1" s="8"/>
      <c r="T1" s="8"/>
      <c r="U1" s="8"/>
      <c r="V1" s="8"/>
      <c r="W1" s="8"/>
      <c r="X1" s="8"/>
      <c r="Y1" s="8"/>
      <c r="Z1" s="9"/>
      <c r="AA1" s="10"/>
    </row>
    <row r="2" spans="1:27" ht="13.5" customHeight="1" thickBot="1">
      <c r="A2" s="11" t="s">
        <v>3</v>
      </c>
      <c r="B2" s="11" t="s">
        <v>4</v>
      </c>
      <c r="C2" s="12"/>
      <c r="D2" s="13"/>
      <c r="E2" s="13" t="s">
        <v>5</v>
      </c>
      <c r="F2" s="13"/>
      <c r="G2" s="13"/>
      <c r="H2" s="13"/>
      <c r="I2" s="13"/>
      <c r="J2" s="14"/>
      <c r="K2" s="15"/>
      <c r="L2" s="13" t="s">
        <v>6</v>
      </c>
      <c r="M2" s="15"/>
      <c r="N2" s="15"/>
      <c r="O2" s="15"/>
      <c r="P2" s="15"/>
      <c r="Q2" s="12"/>
      <c r="R2" s="13"/>
      <c r="S2" s="13" t="s">
        <v>7</v>
      </c>
      <c r="T2" s="13"/>
      <c r="U2" s="13"/>
      <c r="V2" s="13"/>
      <c r="W2" s="13"/>
      <c r="X2" s="13"/>
      <c r="Y2" s="16" t="s">
        <v>8</v>
      </c>
      <c r="Z2" s="11" t="s">
        <v>9</v>
      </c>
      <c r="AA2" s="11"/>
    </row>
    <row r="3" spans="1:28" ht="15.75" customHeight="1" thickBot="1">
      <c r="A3" s="17" t="s">
        <v>10</v>
      </c>
      <c r="B3" s="17" t="s">
        <v>11</v>
      </c>
      <c r="C3" s="18" t="s">
        <v>12</v>
      </c>
      <c r="D3" s="18" t="s">
        <v>13</v>
      </c>
      <c r="E3" s="18" t="s">
        <v>14</v>
      </c>
      <c r="F3" s="18" t="s">
        <v>15</v>
      </c>
      <c r="G3" s="18" t="s">
        <v>16</v>
      </c>
      <c r="H3" s="18" t="s">
        <v>17</v>
      </c>
      <c r="I3" s="19" t="s">
        <v>9</v>
      </c>
      <c r="J3" s="20" t="s">
        <v>12</v>
      </c>
      <c r="K3" s="21" t="s">
        <v>13</v>
      </c>
      <c r="L3" s="21" t="s">
        <v>14</v>
      </c>
      <c r="M3" s="21" t="s">
        <v>15</v>
      </c>
      <c r="N3" s="21" t="s">
        <v>16</v>
      </c>
      <c r="O3" s="21" t="s">
        <v>17</v>
      </c>
      <c r="P3" s="22" t="s">
        <v>9</v>
      </c>
      <c r="Q3" s="23" t="s">
        <v>12</v>
      </c>
      <c r="R3" s="18" t="s">
        <v>13</v>
      </c>
      <c r="S3" s="18" t="s">
        <v>14</v>
      </c>
      <c r="T3" s="18" t="s">
        <v>15</v>
      </c>
      <c r="U3" s="18" t="s">
        <v>16</v>
      </c>
      <c r="V3" s="18" t="s">
        <v>17</v>
      </c>
      <c r="W3" s="19" t="s">
        <v>9</v>
      </c>
      <c r="X3" s="24" t="s">
        <v>18</v>
      </c>
      <c r="Y3" s="17" t="s">
        <v>19</v>
      </c>
      <c r="Z3" s="17" t="s">
        <v>20</v>
      </c>
      <c r="AA3" s="25" t="s">
        <v>21</v>
      </c>
      <c r="AB3" s="26" t="s">
        <v>22</v>
      </c>
    </row>
    <row r="4" spans="1:28" ht="13.5" thickBot="1">
      <c r="A4" s="28" t="str">
        <f>'[1]Datos'!B3</f>
        <v>Cristobal Boetsch</v>
      </c>
      <c r="B4" s="29" t="str">
        <f>'[1]Datos'!C3</f>
        <v>Super A</v>
      </c>
      <c r="C4" s="30">
        <v>2</v>
      </c>
      <c r="D4" s="31">
        <v>2</v>
      </c>
      <c r="E4" s="31">
        <v>3</v>
      </c>
      <c r="F4" s="31">
        <v>5</v>
      </c>
      <c r="G4" s="31">
        <v>0</v>
      </c>
      <c r="H4" s="31">
        <v>1</v>
      </c>
      <c r="I4" s="32">
        <f aca="true" t="shared" si="0" ref="I4:I23">SUM(C4:H4)</f>
        <v>13</v>
      </c>
      <c r="J4" s="33">
        <v>0</v>
      </c>
      <c r="K4" s="31">
        <v>5</v>
      </c>
      <c r="L4" s="31">
        <v>1</v>
      </c>
      <c r="M4" s="31">
        <v>0</v>
      </c>
      <c r="N4" s="31">
        <v>0</v>
      </c>
      <c r="O4" s="31">
        <v>0</v>
      </c>
      <c r="P4" s="34">
        <f aca="true" t="shared" si="1" ref="P4:P23">SUM(J4:O4)</f>
        <v>6</v>
      </c>
      <c r="Q4" s="30">
        <v>0</v>
      </c>
      <c r="R4" s="31">
        <v>3</v>
      </c>
      <c r="S4" s="31">
        <v>2</v>
      </c>
      <c r="T4" s="31">
        <v>2</v>
      </c>
      <c r="U4" s="31">
        <v>2</v>
      </c>
      <c r="V4" s="31">
        <v>0</v>
      </c>
      <c r="W4" s="32">
        <f aca="true" t="shared" si="2" ref="W4:W23">SUM(Q4:V4)</f>
        <v>9</v>
      </c>
      <c r="X4" s="35">
        <f>IF(Z4=0,2,1)</f>
        <v>1</v>
      </c>
      <c r="Y4" s="36"/>
      <c r="Z4" s="37">
        <f aca="true" t="shared" si="3" ref="Z4:Z23">I4+P4+W4+Y4</f>
        <v>28</v>
      </c>
      <c r="AA4" s="27">
        <f>'[1]Datos'!AC3</f>
        <v>0</v>
      </c>
      <c r="AB4" s="38" t="s">
        <v>23</v>
      </c>
    </row>
    <row r="5" spans="1:28" ht="13.5" thickBot="1">
      <c r="A5" s="28" t="str">
        <f>'[1]Datos'!B4</f>
        <v>Tomas Zamorano</v>
      </c>
      <c r="B5" s="29" t="str">
        <f>'[1]Datos'!C4</f>
        <v>Super A</v>
      </c>
      <c r="C5" s="39">
        <v>1</v>
      </c>
      <c r="D5" s="40">
        <v>5</v>
      </c>
      <c r="E5" s="40">
        <v>5</v>
      </c>
      <c r="F5" s="40">
        <v>2</v>
      </c>
      <c r="G5" s="40">
        <v>3</v>
      </c>
      <c r="H5" s="40">
        <v>2</v>
      </c>
      <c r="I5" s="41">
        <f t="shared" si="0"/>
        <v>18</v>
      </c>
      <c r="J5" s="42">
        <v>1</v>
      </c>
      <c r="K5" s="40">
        <v>5</v>
      </c>
      <c r="L5" s="40">
        <v>3</v>
      </c>
      <c r="M5" s="40">
        <v>3</v>
      </c>
      <c r="N5" s="40">
        <v>0</v>
      </c>
      <c r="O5" s="40">
        <v>2</v>
      </c>
      <c r="P5" s="43">
        <f t="shared" si="1"/>
        <v>14</v>
      </c>
      <c r="Q5" s="39">
        <v>0</v>
      </c>
      <c r="R5" s="40">
        <v>5</v>
      </c>
      <c r="S5" s="40">
        <v>3</v>
      </c>
      <c r="T5" s="40">
        <v>5</v>
      </c>
      <c r="U5" s="40">
        <v>3</v>
      </c>
      <c r="V5" s="40">
        <v>0</v>
      </c>
      <c r="W5" s="41">
        <f t="shared" si="2"/>
        <v>16</v>
      </c>
      <c r="X5" s="44">
        <f>IF(Z5=0,2,1)</f>
        <v>1</v>
      </c>
      <c r="Y5" s="45"/>
      <c r="Z5" s="46">
        <f t="shared" si="3"/>
        <v>48</v>
      </c>
      <c r="AA5" s="27">
        <f>'[1]Datos'!AC4</f>
        <v>0</v>
      </c>
      <c r="AB5" s="47" t="s">
        <v>24</v>
      </c>
    </row>
    <row r="6" spans="1:28" ht="13.5" thickBot="1">
      <c r="A6" s="28" t="str">
        <f>'[1]Datos'!B12</f>
        <v>Pascal Celery</v>
      </c>
      <c r="B6" s="29" t="str">
        <f>'[1]Datos'!C12</f>
        <v>Super B</v>
      </c>
      <c r="C6" s="30">
        <v>3</v>
      </c>
      <c r="D6" s="31">
        <v>5</v>
      </c>
      <c r="E6" s="31">
        <v>3</v>
      </c>
      <c r="F6" s="31">
        <v>3</v>
      </c>
      <c r="G6" s="31">
        <v>3</v>
      </c>
      <c r="H6" s="31">
        <v>1</v>
      </c>
      <c r="I6" s="32">
        <f t="shared" si="0"/>
        <v>18</v>
      </c>
      <c r="J6" s="33">
        <v>1</v>
      </c>
      <c r="K6" s="31">
        <v>5</v>
      </c>
      <c r="L6" s="31">
        <v>3</v>
      </c>
      <c r="M6" s="31">
        <v>5</v>
      </c>
      <c r="N6" s="31">
        <v>3</v>
      </c>
      <c r="O6" s="31">
        <v>2</v>
      </c>
      <c r="P6" s="34">
        <f t="shared" si="1"/>
        <v>19</v>
      </c>
      <c r="Q6" s="30">
        <v>2</v>
      </c>
      <c r="R6" s="31">
        <v>5</v>
      </c>
      <c r="S6" s="31">
        <v>3</v>
      </c>
      <c r="T6" s="31">
        <v>3</v>
      </c>
      <c r="U6" s="31">
        <v>2</v>
      </c>
      <c r="V6" s="31">
        <v>0</v>
      </c>
      <c r="W6" s="32">
        <f t="shared" si="2"/>
        <v>15</v>
      </c>
      <c r="X6" s="48">
        <f>IF(Z6=0,4,3)</f>
        <v>3</v>
      </c>
      <c r="Y6" s="36"/>
      <c r="Z6" s="49">
        <f t="shared" si="3"/>
        <v>52</v>
      </c>
      <c r="AA6" s="27">
        <f>'[1]Datos'!AC12</f>
        <v>0</v>
      </c>
      <c r="AB6" s="50" t="s">
        <v>23</v>
      </c>
    </row>
    <row r="7" spans="1:28" ht="13.5" thickBot="1">
      <c r="A7" s="28" t="str">
        <f>'[1]Datos'!B10</f>
        <v>Alvaro Rojas</v>
      </c>
      <c r="B7" s="29" t="str">
        <f>'[1]Datos'!C10</f>
        <v>Super B</v>
      </c>
      <c r="C7" s="39">
        <v>3</v>
      </c>
      <c r="D7" s="40">
        <v>5</v>
      </c>
      <c r="E7" s="40">
        <v>3</v>
      </c>
      <c r="F7" s="40">
        <v>5</v>
      </c>
      <c r="G7" s="40">
        <v>3</v>
      </c>
      <c r="H7" s="40">
        <v>3</v>
      </c>
      <c r="I7" s="41">
        <f t="shared" si="0"/>
        <v>22</v>
      </c>
      <c r="J7" s="42">
        <v>2</v>
      </c>
      <c r="K7" s="40">
        <v>5</v>
      </c>
      <c r="L7" s="40">
        <v>3</v>
      </c>
      <c r="M7" s="40">
        <v>3</v>
      </c>
      <c r="N7" s="40">
        <v>3</v>
      </c>
      <c r="O7" s="40">
        <v>3</v>
      </c>
      <c r="P7" s="43">
        <f t="shared" si="1"/>
        <v>19</v>
      </c>
      <c r="Q7" s="39">
        <v>3</v>
      </c>
      <c r="R7" s="40">
        <v>5</v>
      </c>
      <c r="S7" s="40">
        <v>3</v>
      </c>
      <c r="T7" s="40">
        <v>3</v>
      </c>
      <c r="U7" s="40">
        <v>3</v>
      </c>
      <c r="V7" s="40">
        <v>0</v>
      </c>
      <c r="W7" s="41">
        <f t="shared" si="2"/>
        <v>17</v>
      </c>
      <c r="X7" s="51">
        <f>IF(Z7=0,4,3)</f>
        <v>3</v>
      </c>
      <c r="Y7" s="45"/>
      <c r="Z7" s="52">
        <f t="shared" si="3"/>
        <v>58</v>
      </c>
      <c r="AA7" s="27">
        <f>'[1]Datos'!AC10</f>
        <v>0</v>
      </c>
      <c r="AB7" s="47" t="s">
        <v>24</v>
      </c>
    </row>
    <row r="8" spans="1:28" ht="13.5" thickBot="1">
      <c r="A8" s="28" t="str">
        <f>'[1]Datos'!B9</f>
        <v>Aldo Muñoz</v>
      </c>
      <c r="B8" s="29" t="str">
        <f>'[1]Datos'!C9</f>
        <v>Super B</v>
      </c>
      <c r="C8" s="39">
        <v>2</v>
      </c>
      <c r="D8" s="40">
        <v>5</v>
      </c>
      <c r="E8" s="40">
        <v>5</v>
      </c>
      <c r="F8" s="40">
        <v>3</v>
      </c>
      <c r="G8" s="40">
        <v>3</v>
      </c>
      <c r="H8" s="40">
        <v>5</v>
      </c>
      <c r="I8" s="41">
        <f t="shared" si="0"/>
        <v>23</v>
      </c>
      <c r="J8" s="42">
        <v>1</v>
      </c>
      <c r="K8" s="40">
        <v>5</v>
      </c>
      <c r="L8" s="40">
        <v>5</v>
      </c>
      <c r="M8" s="40">
        <v>5</v>
      </c>
      <c r="N8" s="40">
        <v>3</v>
      </c>
      <c r="O8" s="40">
        <v>5</v>
      </c>
      <c r="P8" s="43">
        <f t="shared" si="1"/>
        <v>24</v>
      </c>
      <c r="Q8" s="39">
        <v>3</v>
      </c>
      <c r="R8" s="40">
        <v>5</v>
      </c>
      <c r="S8" s="40">
        <v>5</v>
      </c>
      <c r="T8" s="40">
        <v>3</v>
      </c>
      <c r="U8" s="40">
        <v>3</v>
      </c>
      <c r="V8" s="40">
        <v>5</v>
      </c>
      <c r="W8" s="41">
        <f t="shared" si="2"/>
        <v>24</v>
      </c>
      <c r="X8" s="51">
        <f>IF(Z8=0,4,3)</f>
        <v>3</v>
      </c>
      <c r="Y8" s="45">
        <v>9</v>
      </c>
      <c r="Z8" s="52">
        <f t="shared" si="3"/>
        <v>80</v>
      </c>
      <c r="AA8" s="27">
        <f>'[1]Datos'!AC9</f>
        <v>0</v>
      </c>
      <c r="AB8" s="47" t="s">
        <v>25</v>
      </c>
    </row>
    <row r="9" spans="1:28" ht="13.5" thickBot="1">
      <c r="A9" s="28" t="str">
        <f>'[1]Datos'!B11</f>
        <v>Alejandro Navarro</v>
      </c>
      <c r="B9" s="29" t="str">
        <f>'[1]Datos'!C11</f>
        <v>Super B</v>
      </c>
      <c r="C9" s="39">
        <v>5</v>
      </c>
      <c r="D9" s="40">
        <v>5</v>
      </c>
      <c r="E9" s="40">
        <v>5</v>
      </c>
      <c r="F9" s="40">
        <v>5</v>
      </c>
      <c r="G9" s="40">
        <v>5</v>
      </c>
      <c r="H9" s="40">
        <v>5</v>
      </c>
      <c r="I9" s="41">
        <f t="shared" si="0"/>
        <v>30</v>
      </c>
      <c r="J9" s="42">
        <v>5</v>
      </c>
      <c r="K9" s="40">
        <v>5</v>
      </c>
      <c r="L9" s="40">
        <v>5</v>
      </c>
      <c r="M9" s="40">
        <v>5</v>
      </c>
      <c r="N9" s="40">
        <v>5</v>
      </c>
      <c r="O9" s="40">
        <v>5</v>
      </c>
      <c r="P9" s="43">
        <f t="shared" si="1"/>
        <v>30</v>
      </c>
      <c r="Q9" s="39">
        <v>5</v>
      </c>
      <c r="R9" s="40">
        <v>5</v>
      </c>
      <c r="S9" s="40">
        <v>5</v>
      </c>
      <c r="T9" s="40">
        <v>5</v>
      </c>
      <c r="U9" s="40">
        <v>5</v>
      </c>
      <c r="V9" s="40">
        <v>5</v>
      </c>
      <c r="W9" s="41">
        <f t="shared" si="2"/>
        <v>30</v>
      </c>
      <c r="X9" s="53">
        <f>IF(Z9=0,4,3)</f>
        <v>3</v>
      </c>
      <c r="Y9" s="45"/>
      <c r="Z9" s="52">
        <f t="shared" si="3"/>
        <v>90</v>
      </c>
      <c r="AA9" s="27">
        <f>'[1]Datos'!AC11</f>
        <v>0</v>
      </c>
      <c r="AB9" s="47" t="s">
        <v>26</v>
      </c>
    </row>
    <row r="10" spans="1:28" ht="13.5" thickBot="1">
      <c r="A10" s="28" t="str">
        <f>'[1]Datos'!B29</f>
        <v>Rodolfo Marin</v>
      </c>
      <c r="B10" s="29" t="str">
        <f>'[1]Datos'!C29</f>
        <v>Avanzado</v>
      </c>
      <c r="C10" s="30">
        <v>1</v>
      </c>
      <c r="D10" s="31">
        <v>0</v>
      </c>
      <c r="E10" s="31">
        <v>1</v>
      </c>
      <c r="F10" s="31">
        <v>5</v>
      </c>
      <c r="G10" s="31">
        <v>3</v>
      </c>
      <c r="H10" s="31">
        <v>2</v>
      </c>
      <c r="I10" s="32">
        <f t="shared" si="0"/>
        <v>12</v>
      </c>
      <c r="J10" s="33">
        <v>0</v>
      </c>
      <c r="K10" s="31">
        <v>0</v>
      </c>
      <c r="L10" s="31">
        <v>5</v>
      </c>
      <c r="M10" s="31">
        <v>3</v>
      </c>
      <c r="N10" s="31">
        <v>5</v>
      </c>
      <c r="O10" s="31">
        <v>6</v>
      </c>
      <c r="P10" s="34">
        <f t="shared" si="1"/>
        <v>19</v>
      </c>
      <c r="Q10" s="30">
        <v>0</v>
      </c>
      <c r="R10" s="31">
        <v>0</v>
      </c>
      <c r="S10" s="31">
        <v>1</v>
      </c>
      <c r="T10" s="31">
        <v>3</v>
      </c>
      <c r="U10" s="31">
        <v>3</v>
      </c>
      <c r="V10" s="31">
        <v>1</v>
      </c>
      <c r="W10" s="32">
        <f t="shared" si="2"/>
        <v>8</v>
      </c>
      <c r="X10" s="59">
        <f>IF(Z10=0,8,7)</f>
        <v>7</v>
      </c>
      <c r="Y10" s="60"/>
      <c r="Z10" s="61">
        <f t="shared" si="3"/>
        <v>39</v>
      </c>
      <c r="AA10" s="27">
        <f>'[1]Datos'!AC29</f>
        <v>0</v>
      </c>
      <c r="AB10" s="50" t="s">
        <v>23</v>
      </c>
    </row>
    <row r="11" spans="1:28" ht="13.5" thickBot="1">
      <c r="A11" s="28" t="str">
        <f>'[1]Datos'!B27</f>
        <v>Feliz Galvan</v>
      </c>
      <c r="B11" s="29" t="str">
        <f>'[1]Datos'!C27</f>
        <v>Avanzado</v>
      </c>
      <c r="C11" s="39">
        <v>0</v>
      </c>
      <c r="D11" s="40">
        <v>0</v>
      </c>
      <c r="E11" s="40">
        <v>5</v>
      </c>
      <c r="F11" s="40">
        <v>3</v>
      </c>
      <c r="G11" s="40">
        <v>3</v>
      </c>
      <c r="H11" s="40">
        <v>1</v>
      </c>
      <c r="I11" s="41">
        <f t="shared" si="0"/>
        <v>12</v>
      </c>
      <c r="J11" s="42">
        <v>2</v>
      </c>
      <c r="K11" s="40">
        <v>0</v>
      </c>
      <c r="L11" s="40">
        <v>5</v>
      </c>
      <c r="M11" s="40">
        <v>3</v>
      </c>
      <c r="N11" s="40">
        <v>3</v>
      </c>
      <c r="O11" s="40">
        <v>2</v>
      </c>
      <c r="P11" s="43">
        <f t="shared" si="1"/>
        <v>15</v>
      </c>
      <c r="Q11" s="39">
        <v>2</v>
      </c>
      <c r="R11" s="40">
        <v>1</v>
      </c>
      <c r="S11" s="40">
        <v>1</v>
      </c>
      <c r="T11" s="40">
        <v>3</v>
      </c>
      <c r="U11" s="40">
        <v>3</v>
      </c>
      <c r="V11" s="40">
        <v>1</v>
      </c>
      <c r="W11" s="41">
        <f t="shared" si="2"/>
        <v>11</v>
      </c>
      <c r="X11" s="44">
        <f>IF(Z11=0,8,7)</f>
        <v>7</v>
      </c>
      <c r="Y11" s="45">
        <v>2</v>
      </c>
      <c r="Z11" s="46">
        <f t="shared" si="3"/>
        <v>40</v>
      </c>
      <c r="AA11" s="27">
        <f>'[1]Datos'!AC27</f>
        <v>0</v>
      </c>
      <c r="AB11" s="47" t="s">
        <v>24</v>
      </c>
    </row>
    <row r="12" spans="1:28" ht="13.5" thickBot="1">
      <c r="A12" s="28" t="str">
        <f>'[1]Datos'!B25</f>
        <v>Francisco Marin</v>
      </c>
      <c r="B12" s="29" t="str">
        <f>'[1]Datos'!C25</f>
        <v>Avanzado</v>
      </c>
      <c r="C12" s="39">
        <v>0</v>
      </c>
      <c r="D12" s="40">
        <v>2</v>
      </c>
      <c r="E12" s="40">
        <v>5</v>
      </c>
      <c r="F12" s="40">
        <v>5</v>
      </c>
      <c r="G12" s="40">
        <v>3</v>
      </c>
      <c r="H12" s="40">
        <v>1</v>
      </c>
      <c r="I12" s="41">
        <f t="shared" si="0"/>
        <v>16</v>
      </c>
      <c r="J12" s="42">
        <v>1</v>
      </c>
      <c r="K12" s="40">
        <v>1</v>
      </c>
      <c r="L12" s="40">
        <v>5</v>
      </c>
      <c r="M12" s="40">
        <v>3</v>
      </c>
      <c r="N12" s="40">
        <v>3</v>
      </c>
      <c r="O12" s="40">
        <v>1</v>
      </c>
      <c r="P12" s="43">
        <f t="shared" si="1"/>
        <v>14</v>
      </c>
      <c r="Q12" s="39">
        <v>0</v>
      </c>
      <c r="R12" s="40">
        <v>0</v>
      </c>
      <c r="S12" s="40">
        <v>5</v>
      </c>
      <c r="T12" s="40">
        <v>3</v>
      </c>
      <c r="U12" s="40">
        <v>5</v>
      </c>
      <c r="V12" s="40">
        <v>1</v>
      </c>
      <c r="W12" s="41">
        <f t="shared" si="2"/>
        <v>14</v>
      </c>
      <c r="X12" s="44">
        <f>IF(Z12=0,8,7)</f>
        <v>7</v>
      </c>
      <c r="Y12" s="45"/>
      <c r="Z12" s="46">
        <f t="shared" si="3"/>
        <v>44</v>
      </c>
      <c r="AA12" s="27">
        <f>'[1]Datos'!AC25</f>
        <v>0</v>
      </c>
      <c r="AB12" s="47" t="s">
        <v>25</v>
      </c>
    </row>
    <row r="13" spans="1:28" ht="13.5" thickBot="1">
      <c r="A13" s="28" t="str">
        <f>'[1]Datos'!B26</f>
        <v>Alvaro Romero</v>
      </c>
      <c r="B13" s="29" t="str">
        <f>'[1]Datos'!C26</f>
        <v>Avanzado</v>
      </c>
      <c r="C13" s="39">
        <v>0</v>
      </c>
      <c r="D13" s="40">
        <v>1</v>
      </c>
      <c r="E13" s="40">
        <v>5</v>
      </c>
      <c r="F13" s="40">
        <v>3</v>
      </c>
      <c r="G13" s="40">
        <v>3</v>
      </c>
      <c r="H13" s="40">
        <v>2</v>
      </c>
      <c r="I13" s="41">
        <f t="shared" si="0"/>
        <v>14</v>
      </c>
      <c r="J13" s="42">
        <v>5</v>
      </c>
      <c r="K13" s="40">
        <v>0</v>
      </c>
      <c r="L13" s="40">
        <v>2</v>
      </c>
      <c r="M13" s="40">
        <v>2</v>
      </c>
      <c r="N13" s="40">
        <v>3</v>
      </c>
      <c r="O13" s="40">
        <v>3</v>
      </c>
      <c r="P13" s="43">
        <f t="shared" si="1"/>
        <v>15</v>
      </c>
      <c r="Q13" s="39">
        <v>1</v>
      </c>
      <c r="R13" s="40">
        <v>0</v>
      </c>
      <c r="S13" s="40">
        <v>5</v>
      </c>
      <c r="T13" s="40">
        <v>5</v>
      </c>
      <c r="U13" s="40">
        <v>3</v>
      </c>
      <c r="V13" s="40">
        <v>1</v>
      </c>
      <c r="W13" s="41">
        <f t="shared" si="2"/>
        <v>15</v>
      </c>
      <c r="X13" s="44">
        <f>IF(Z13=0,8,7)</f>
        <v>7</v>
      </c>
      <c r="Y13" s="45"/>
      <c r="Z13" s="46">
        <f t="shared" si="3"/>
        <v>44</v>
      </c>
      <c r="AA13" s="27">
        <f>'[1]Datos'!AC26</f>
        <v>0</v>
      </c>
      <c r="AB13" s="47" t="s">
        <v>26</v>
      </c>
    </row>
    <row r="14" spans="1:28" ht="13.5" thickBot="1">
      <c r="A14" s="28" t="str">
        <f>'[1]Datos'!B28</f>
        <v>Rodrigo Larrain</v>
      </c>
      <c r="B14" s="29" t="str">
        <f>'[1]Datos'!C28</f>
        <v>Avanzado</v>
      </c>
      <c r="C14" s="39">
        <v>0</v>
      </c>
      <c r="D14" s="40">
        <v>5</v>
      </c>
      <c r="E14" s="40">
        <v>5</v>
      </c>
      <c r="F14" s="40">
        <v>5</v>
      </c>
      <c r="G14" s="40">
        <v>5</v>
      </c>
      <c r="H14" s="40">
        <v>1</v>
      </c>
      <c r="I14" s="41">
        <f t="shared" si="0"/>
        <v>21</v>
      </c>
      <c r="J14" s="42">
        <v>1</v>
      </c>
      <c r="K14" s="40">
        <v>3</v>
      </c>
      <c r="L14" s="40">
        <v>5</v>
      </c>
      <c r="M14" s="40">
        <v>5</v>
      </c>
      <c r="N14" s="40">
        <v>5</v>
      </c>
      <c r="O14" s="40">
        <v>2</v>
      </c>
      <c r="P14" s="43">
        <f t="shared" si="1"/>
        <v>21</v>
      </c>
      <c r="Q14" s="39">
        <v>0</v>
      </c>
      <c r="R14" s="40">
        <v>0</v>
      </c>
      <c r="S14" s="40">
        <v>5</v>
      </c>
      <c r="T14" s="40">
        <v>3</v>
      </c>
      <c r="U14" s="40">
        <v>5</v>
      </c>
      <c r="V14" s="40">
        <v>1</v>
      </c>
      <c r="W14" s="41">
        <f t="shared" si="2"/>
        <v>14</v>
      </c>
      <c r="X14" s="44">
        <f>IF(Z14=0,8,7)</f>
        <v>7</v>
      </c>
      <c r="Y14" s="45"/>
      <c r="Z14" s="46">
        <f t="shared" si="3"/>
        <v>56</v>
      </c>
      <c r="AA14" s="27">
        <f>'[1]Datos'!AC28</f>
        <v>0</v>
      </c>
      <c r="AB14" s="47" t="s">
        <v>27</v>
      </c>
    </row>
    <row r="15" spans="1:28" ht="13.5" thickBot="1">
      <c r="A15" s="28" t="str">
        <f>'[1]Datos'!B43</f>
        <v>Jordi Muñoz</v>
      </c>
      <c r="B15" s="29" t="str">
        <f>'[1]Datos'!C43</f>
        <v>Juvenil</v>
      </c>
      <c r="C15" s="30">
        <v>0</v>
      </c>
      <c r="D15" s="31">
        <v>0</v>
      </c>
      <c r="E15" s="31">
        <v>1</v>
      </c>
      <c r="F15" s="31">
        <v>5</v>
      </c>
      <c r="G15" s="31">
        <v>5</v>
      </c>
      <c r="H15" s="31">
        <v>0</v>
      </c>
      <c r="I15" s="32">
        <f t="shared" si="0"/>
        <v>11</v>
      </c>
      <c r="J15" s="33">
        <v>0</v>
      </c>
      <c r="K15" s="31">
        <v>0</v>
      </c>
      <c r="L15" s="31">
        <v>0</v>
      </c>
      <c r="M15" s="31">
        <v>3</v>
      </c>
      <c r="N15" s="31">
        <v>2</v>
      </c>
      <c r="O15" s="31">
        <v>0</v>
      </c>
      <c r="P15" s="34">
        <f t="shared" si="1"/>
        <v>5</v>
      </c>
      <c r="Q15" s="30">
        <v>0</v>
      </c>
      <c r="R15" s="31">
        <v>0</v>
      </c>
      <c r="S15" s="31">
        <v>0</v>
      </c>
      <c r="T15" s="31">
        <v>3</v>
      </c>
      <c r="U15" s="31">
        <v>3</v>
      </c>
      <c r="V15" s="31">
        <v>0</v>
      </c>
      <c r="W15" s="32">
        <f t="shared" si="2"/>
        <v>6</v>
      </c>
      <c r="X15" s="35">
        <f>IF(Z15=0,12,11)</f>
        <v>11</v>
      </c>
      <c r="Y15" s="36">
        <v>7</v>
      </c>
      <c r="Z15" s="37">
        <f t="shared" si="3"/>
        <v>29</v>
      </c>
      <c r="AA15" s="27">
        <f>'[1]Datos'!AC43</f>
        <v>0</v>
      </c>
      <c r="AB15" s="50" t="s">
        <v>23</v>
      </c>
    </row>
    <row r="16" spans="1:28" ht="13.5" thickBot="1">
      <c r="A16" s="28" t="str">
        <f>'[1]Datos'!B45</f>
        <v>Benjamin Ramos</v>
      </c>
      <c r="B16" s="29" t="str">
        <f>'[1]Datos'!C45</f>
        <v>Juvenil</v>
      </c>
      <c r="C16" s="39">
        <v>0</v>
      </c>
      <c r="D16" s="40">
        <v>0</v>
      </c>
      <c r="E16" s="40">
        <v>0</v>
      </c>
      <c r="F16" s="40">
        <v>3</v>
      </c>
      <c r="G16" s="40">
        <v>5</v>
      </c>
      <c r="H16" s="40">
        <v>2</v>
      </c>
      <c r="I16" s="41">
        <f t="shared" si="0"/>
        <v>10</v>
      </c>
      <c r="J16" s="42">
        <v>0</v>
      </c>
      <c r="K16" s="40">
        <v>0</v>
      </c>
      <c r="L16" s="40">
        <v>0</v>
      </c>
      <c r="M16" s="40">
        <v>5</v>
      </c>
      <c r="N16" s="40">
        <v>5</v>
      </c>
      <c r="O16" s="40">
        <v>1</v>
      </c>
      <c r="P16" s="43">
        <f t="shared" si="1"/>
        <v>11</v>
      </c>
      <c r="Q16" s="39">
        <v>0</v>
      </c>
      <c r="R16" s="40">
        <v>1</v>
      </c>
      <c r="S16" s="40">
        <v>0</v>
      </c>
      <c r="T16" s="40">
        <v>5</v>
      </c>
      <c r="U16" s="40">
        <v>2</v>
      </c>
      <c r="V16" s="40">
        <v>0</v>
      </c>
      <c r="W16" s="41">
        <f t="shared" si="2"/>
        <v>8</v>
      </c>
      <c r="X16" s="44">
        <f>IF(Z16=0,12,11)</f>
        <v>11</v>
      </c>
      <c r="Y16" s="45"/>
      <c r="Z16" s="46">
        <f t="shared" si="3"/>
        <v>29</v>
      </c>
      <c r="AA16" s="27">
        <f>'[1]Datos'!AC45</f>
        <v>0</v>
      </c>
      <c r="AB16" s="47" t="s">
        <v>24</v>
      </c>
    </row>
    <row r="17" spans="1:28" ht="13.5" thickBot="1">
      <c r="A17" s="28" t="str">
        <f>'[1]Datos'!B44</f>
        <v>Tomas Marin</v>
      </c>
      <c r="B17" s="29" t="str">
        <f>'[1]Datos'!C44</f>
        <v>Juvenil</v>
      </c>
      <c r="C17" s="39">
        <v>0</v>
      </c>
      <c r="D17" s="40">
        <v>0</v>
      </c>
      <c r="E17" s="40">
        <v>5</v>
      </c>
      <c r="F17" s="40">
        <v>3</v>
      </c>
      <c r="G17" s="40">
        <v>5</v>
      </c>
      <c r="H17" s="40">
        <v>1</v>
      </c>
      <c r="I17" s="41">
        <f t="shared" si="0"/>
        <v>14</v>
      </c>
      <c r="J17" s="42">
        <v>0</v>
      </c>
      <c r="K17" s="40">
        <v>0</v>
      </c>
      <c r="L17" s="40">
        <v>5</v>
      </c>
      <c r="M17" s="40">
        <v>5</v>
      </c>
      <c r="N17" s="40">
        <v>3</v>
      </c>
      <c r="O17" s="40">
        <v>2</v>
      </c>
      <c r="P17" s="43">
        <f t="shared" si="1"/>
        <v>15</v>
      </c>
      <c r="Q17" s="39">
        <v>0</v>
      </c>
      <c r="R17" s="40">
        <v>0</v>
      </c>
      <c r="S17" s="40">
        <v>5</v>
      </c>
      <c r="T17" s="40">
        <v>3</v>
      </c>
      <c r="U17" s="40">
        <v>3</v>
      </c>
      <c r="V17" s="40">
        <v>2</v>
      </c>
      <c r="W17" s="41">
        <f t="shared" si="2"/>
        <v>13</v>
      </c>
      <c r="X17" s="44">
        <f>IF(Z17=0,12,11)</f>
        <v>11</v>
      </c>
      <c r="Y17" s="45"/>
      <c r="Z17" s="46">
        <f t="shared" si="3"/>
        <v>42</v>
      </c>
      <c r="AA17" s="27">
        <f>'[1]Datos'!AC44</f>
        <v>0</v>
      </c>
      <c r="AB17" s="47" t="s">
        <v>25</v>
      </c>
    </row>
    <row r="18" spans="1:28" ht="13.5" thickBot="1">
      <c r="A18" s="28" t="str">
        <f>'[1]Datos'!B46</f>
        <v>Tomas Shmitd</v>
      </c>
      <c r="B18" s="29" t="str">
        <f>'[1]Datos'!C46</f>
        <v>Juvenil</v>
      </c>
      <c r="C18" s="39">
        <v>0</v>
      </c>
      <c r="D18" s="40">
        <v>3</v>
      </c>
      <c r="E18" s="40">
        <v>5</v>
      </c>
      <c r="F18" s="40">
        <v>3</v>
      </c>
      <c r="G18" s="40"/>
      <c r="H18" s="40">
        <v>5</v>
      </c>
      <c r="I18" s="41">
        <f t="shared" si="0"/>
        <v>16</v>
      </c>
      <c r="J18" s="42">
        <v>0</v>
      </c>
      <c r="K18" s="40">
        <v>1</v>
      </c>
      <c r="L18" s="40">
        <v>0</v>
      </c>
      <c r="M18" s="40">
        <v>5</v>
      </c>
      <c r="N18" s="40">
        <v>2</v>
      </c>
      <c r="O18" s="40">
        <v>0</v>
      </c>
      <c r="P18" s="43">
        <f t="shared" si="1"/>
        <v>8</v>
      </c>
      <c r="Q18" s="39">
        <v>1</v>
      </c>
      <c r="R18" s="40">
        <v>5</v>
      </c>
      <c r="S18" s="40">
        <v>5</v>
      </c>
      <c r="T18" s="40">
        <v>5</v>
      </c>
      <c r="U18" s="40">
        <v>5</v>
      </c>
      <c r="V18" s="40">
        <v>5</v>
      </c>
      <c r="W18" s="41">
        <f t="shared" si="2"/>
        <v>26</v>
      </c>
      <c r="X18" s="44">
        <f>IF(Z18=0,12,11)</f>
        <v>11</v>
      </c>
      <c r="Y18" s="45">
        <v>7</v>
      </c>
      <c r="Z18" s="46">
        <f t="shared" si="3"/>
        <v>57</v>
      </c>
      <c r="AA18" s="27">
        <f>'[1]Datos'!AC46</f>
        <v>0</v>
      </c>
      <c r="AB18" s="47" t="s">
        <v>26</v>
      </c>
    </row>
    <row r="19" spans="1:28" ht="13.5" thickBot="1">
      <c r="A19" s="28" t="str">
        <f>'[1]Datos'!B53</f>
        <v>Ma Jose Marin</v>
      </c>
      <c r="B19" s="29" t="str">
        <f>'[1]Datos'!C53</f>
        <v>Femina</v>
      </c>
      <c r="C19" s="54">
        <v>0</v>
      </c>
      <c r="D19" s="55">
        <v>0</v>
      </c>
      <c r="E19" s="55">
        <v>5</v>
      </c>
      <c r="F19" s="55"/>
      <c r="G19" s="55"/>
      <c r="H19" s="55"/>
      <c r="I19" s="56">
        <f t="shared" si="0"/>
        <v>5</v>
      </c>
      <c r="J19" s="57">
        <v>0</v>
      </c>
      <c r="K19" s="55">
        <v>0</v>
      </c>
      <c r="L19" s="55">
        <v>1</v>
      </c>
      <c r="M19" s="55"/>
      <c r="N19" s="55"/>
      <c r="O19" s="55"/>
      <c r="P19" s="58">
        <f t="shared" si="1"/>
        <v>1</v>
      </c>
      <c r="Q19" s="54">
        <v>0</v>
      </c>
      <c r="R19" s="55">
        <v>0</v>
      </c>
      <c r="S19" s="55">
        <v>0</v>
      </c>
      <c r="T19" s="55"/>
      <c r="U19" s="55"/>
      <c r="V19" s="55"/>
      <c r="W19" s="56">
        <f t="shared" si="2"/>
        <v>0</v>
      </c>
      <c r="X19" s="48">
        <f>IF(Z19=0,14,13)</f>
        <v>13</v>
      </c>
      <c r="Y19" s="36"/>
      <c r="Z19" s="49">
        <f t="shared" si="3"/>
        <v>6</v>
      </c>
      <c r="AA19" s="27">
        <f>'[1]Datos'!AC53</f>
        <v>0</v>
      </c>
      <c r="AB19" s="38" t="s">
        <v>23</v>
      </c>
    </row>
    <row r="20" spans="1:28" ht="13.5" thickBot="1">
      <c r="A20" s="28" t="str">
        <f>'[1]Datos'!B52</f>
        <v>Debora Letelier</v>
      </c>
      <c r="B20" s="29" t="str">
        <f>'[1]Datos'!C52</f>
        <v>Femina</v>
      </c>
      <c r="C20" s="39">
        <v>0</v>
      </c>
      <c r="D20" s="40">
        <v>3</v>
      </c>
      <c r="E20" s="40">
        <v>0</v>
      </c>
      <c r="F20" s="40"/>
      <c r="G20" s="40"/>
      <c r="H20" s="40"/>
      <c r="I20" s="41">
        <f t="shared" si="0"/>
        <v>3</v>
      </c>
      <c r="J20" s="42">
        <v>0</v>
      </c>
      <c r="K20" s="40">
        <v>0</v>
      </c>
      <c r="L20" s="40">
        <v>0</v>
      </c>
      <c r="M20" s="40"/>
      <c r="N20" s="40"/>
      <c r="O20" s="40"/>
      <c r="P20" s="43">
        <f t="shared" si="1"/>
        <v>0</v>
      </c>
      <c r="Q20" s="39">
        <v>0</v>
      </c>
      <c r="R20" s="40">
        <v>0</v>
      </c>
      <c r="S20" s="40">
        <v>5</v>
      </c>
      <c r="T20" s="40"/>
      <c r="U20" s="40"/>
      <c r="V20" s="40"/>
      <c r="W20" s="41">
        <f t="shared" si="2"/>
        <v>5</v>
      </c>
      <c r="X20" s="51">
        <f>IF(Z20=0,14,13)</f>
        <v>13</v>
      </c>
      <c r="Y20" s="45"/>
      <c r="Z20" s="52">
        <f t="shared" si="3"/>
        <v>8</v>
      </c>
      <c r="AA20" s="27">
        <f>'[1]Datos'!AC52</f>
        <v>0</v>
      </c>
      <c r="AB20" s="47" t="s">
        <v>24</v>
      </c>
    </row>
    <row r="21" spans="1:28" ht="13.5" thickBot="1">
      <c r="A21" s="28" t="str">
        <f>'[1]Datos'!B59</f>
        <v>Sebastian Shmitd</v>
      </c>
      <c r="B21" s="29" t="str">
        <f>'[1]Datos'!C59</f>
        <v>Infantil "A"</v>
      </c>
      <c r="C21" s="30">
        <v>3</v>
      </c>
      <c r="D21" s="31">
        <v>3</v>
      </c>
      <c r="E21" s="31">
        <v>5</v>
      </c>
      <c r="F21" s="31"/>
      <c r="G21" s="31"/>
      <c r="H21" s="31"/>
      <c r="I21" s="32">
        <f t="shared" si="0"/>
        <v>11</v>
      </c>
      <c r="J21" s="33">
        <v>2</v>
      </c>
      <c r="K21" s="31">
        <v>3</v>
      </c>
      <c r="L21" s="31">
        <v>3</v>
      </c>
      <c r="M21" s="31"/>
      <c r="N21" s="31"/>
      <c r="O21" s="31"/>
      <c r="P21" s="34">
        <f t="shared" si="1"/>
        <v>8</v>
      </c>
      <c r="Q21" s="30">
        <v>2</v>
      </c>
      <c r="R21" s="31">
        <v>3</v>
      </c>
      <c r="S21" s="31">
        <v>5</v>
      </c>
      <c r="T21" s="31"/>
      <c r="U21" s="31"/>
      <c r="V21" s="31"/>
      <c r="W21" s="34">
        <f t="shared" si="2"/>
        <v>10</v>
      </c>
      <c r="X21" s="48">
        <f>IF(Z21=0,16,15)</f>
        <v>15</v>
      </c>
      <c r="Y21" s="36"/>
      <c r="Z21" s="49">
        <f t="shared" si="3"/>
        <v>29</v>
      </c>
      <c r="AA21" s="27">
        <f>'[1]Datos'!AC59</f>
        <v>0</v>
      </c>
      <c r="AB21" s="50" t="s">
        <v>23</v>
      </c>
    </row>
    <row r="22" spans="1:28" ht="13.5" thickBot="1">
      <c r="A22" s="28" t="str">
        <f>'[1]Datos'!B67</f>
        <v>Benjamin Galvan</v>
      </c>
      <c r="B22" s="29" t="str">
        <f>'[1]Datos'!C67</f>
        <v>Infantil "B"</v>
      </c>
      <c r="C22" s="54">
        <v>0</v>
      </c>
      <c r="D22" s="55">
        <v>0</v>
      </c>
      <c r="E22" s="55">
        <v>1</v>
      </c>
      <c r="F22" s="55"/>
      <c r="G22" s="55"/>
      <c r="H22" s="55"/>
      <c r="I22" s="56">
        <f t="shared" si="0"/>
        <v>1</v>
      </c>
      <c r="J22" s="57">
        <v>0</v>
      </c>
      <c r="K22" s="55">
        <v>2</v>
      </c>
      <c r="L22" s="55">
        <v>1</v>
      </c>
      <c r="M22" s="55"/>
      <c r="N22" s="55"/>
      <c r="O22" s="55"/>
      <c r="P22" s="58">
        <f t="shared" si="1"/>
        <v>3</v>
      </c>
      <c r="Q22" s="54">
        <v>0</v>
      </c>
      <c r="R22" s="55">
        <v>2</v>
      </c>
      <c r="S22" s="55">
        <v>1</v>
      </c>
      <c r="T22" s="55"/>
      <c r="U22" s="55"/>
      <c r="V22" s="55"/>
      <c r="W22" s="56">
        <f t="shared" si="2"/>
        <v>3</v>
      </c>
      <c r="X22" s="48">
        <f>IF(Z22=0,18,17)</f>
        <v>17</v>
      </c>
      <c r="Y22" s="36"/>
      <c r="Z22" s="49">
        <f t="shared" si="3"/>
        <v>7</v>
      </c>
      <c r="AA22" s="27">
        <f>'[1]Datos'!AC67</f>
        <v>0</v>
      </c>
      <c r="AB22" s="38" t="s">
        <v>23</v>
      </c>
    </row>
    <row r="23" spans="1:28" ht="13.5" thickBot="1">
      <c r="A23" s="28" t="str">
        <f>'[1]Datos'!B65</f>
        <v>Benjamin Dvorquez</v>
      </c>
      <c r="B23" s="29" t="str">
        <f>'[1]Datos'!C65</f>
        <v>Infantil "B"</v>
      </c>
      <c r="C23" s="39">
        <v>5</v>
      </c>
      <c r="D23" s="40">
        <v>5</v>
      </c>
      <c r="E23" s="40">
        <v>3</v>
      </c>
      <c r="F23" s="40"/>
      <c r="G23" s="40"/>
      <c r="H23" s="40"/>
      <c r="I23" s="41">
        <f t="shared" si="0"/>
        <v>13</v>
      </c>
      <c r="J23" s="42">
        <v>0</v>
      </c>
      <c r="K23" s="40">
        <v>3</v>
      </c>
      <c r="L23" s="40">
        <v>3</v>
      </c>
      <c r="M23" s="40"/>
      <c r="N23" s="40"/>
      <c r="O23" s="40"/>
      <c r="P23" s="43">
        <f t="shared" si="1"/>
        <v>6</v>
      </c>
      <c r="Q23" s="39">
        <v>0</v>
      </c>
      <c r="R23" s="40">
        <v>3</v>
      </c>
      <c r="S23" s="40">
        <v>3</v>
      </c>
      <c r="T23" s="40"/>
      <c r="U23" s="40"/>
      <c r="V23" s="40"/>
      <c r="W23" s="41">
        <f t="shared" si="2"/>
        <v>6</v>
      </c>
      <c r="X23" s="53">
        <f>IF(Z23=0,18,17)</f>
        <v>17</v>
      </c>
      <c r="Y23" s="45"/>
      <c r="Z23" s="52">
        <f t="shared" si="3"/>
        <v>25</v>
      </c>
      <c r="AA23" s="27">
        <f>'[1]Datos'!AC65</f>
        <v>0</v>
      </c>
      <c r="AB23" s="47" t="s">
        <v>24</v>
      </c>
    </row>
    <row r="24" spans="1:28" ht="12.75">
      <c r="A24" s="28" t="str">
        <f>'[1]Datos'!B66</f>
        <v>Rosario Boetch</v>
      </c>
      <c r="B24" s="29" t="str">
        <f>'[1]Datos'!C66</f>
        <v>Infantil "B"</v>
      </c>
      <c r="C24" s="39">
        <v>1</v>
      </c>
      <c r="D24" s="40">
        <v>3</v>
      </c>
      <c r="E24" s="40">
        <v>3</v>
      </c>
      <c r="F24" s="40"/>
      <c r="G24" s="40"/>
      <c r="H24" s="40"/>
      <c r="I24" s="41">
        <f>SUM(C24:H24)</f>
        <v>7</v>
      </c>
      <c r="J24" s="42">
        <v>3</v>
      </c>
      <c r="K24" s="40">
        <v>5</v>
      </c>
      <c r="L24" s="40">
        <v>3</v>
      </c>
      <c r="M24" s="40"/>
      <c r="N24" s="40"/>
      <c r="O24" s="40"/>
      <c r="P24" s="43">
        <f>SUM(J24:O24)</f>
        <v>11</v>
      </c>
      <c r="Q24" s="39">
        <v>3</v>
      </c>
      <c r="R24" s="40">
        <v>3</v>
      </c>
      <c r="S24" s="40">
        <v>3</v>
      </c>
      <c r="T24" s="40"/>
      <c r="U24" s="40"/>
      <c r="V24" s="40"/>
      <c r="W24" s="41">
        <f>SUM(Q24:V24)</f>
        <v>9</v>
      </c>
      <c r="X24" s="53">
        <f>IF(Z24=0,18,17)</f>
        <v>17</v>
      </c>
      <c r="Y24" s="45"/>
      <c r="Z24" s="52">
        <f>I24+P24+W24+Y24</f>
        <v>27</v>
      </c>
      <c r="AA24" s="27">
        <f>'[1]Datos'!AC66</f>
        <v>0</v>
      </c>
      <c r="AB24" s="47" t="s">
        <v>25</v>
      </c>
    </row>
  </sheetData>
  <sheetProtection/>
  <protectedRanges>
    <protectedRange sqref="Y4:Y24" name="tiempos_1"/>
    <protectedRange sqref="J4:O24" name="vuelta2_1"/>
    <protectedRange sqref="C4:H24" name="vuelta1_1"/>
    <protectedRange sqref="Q4:V24" name="vuelta3_1"/>
  </protectedRanges>
  <printOptions/>
  <pageMargins left="0.75" right="0.75" top="1" bottom="1" header="0" footer="0"/>
  <pageSetup horizontalDpi="360" verticalDpi="36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Motolatam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 Celery</dc:creator>
  <cp:keywords/>
  <dc:description/>
  <cp:lastModifiedBy>Todotrial</cp:lastModifiedBy>
  <dcterms:created xsi:type="dcterms:W3CDTF">2008-10-13T03:12:40Z</dcterms:created>
  <dcterms:modified xsi:type="dcterms:W3CDTF">2008-10-14T14:56:05Z</dcterms:modified>
  <cp:category/>
  <cp:version/>
  <cp:contentType/>
  <cp:contentStatus/>
</cp:coreProperties>
</file>